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600" windowHeight="11760" activeTab="4"/>
  </bookViews>
  <sheets>
    <sheet name="Guide" sheetId="1" r:id="rId1"/>
    <sheet name="Configuration" sheetId="2" r:id="rId2"/>
    <sheet name="Transport et abattage" sheetId="3" r:id="rId3"/>
    <sheet name="Coût de transformation" sheetId="4" r:id="rId4"/>
    <sheet name="Produits et marges " sheetId="5" r:id="rId5"/>
    <sheet name="Sheet1" sheetId="6" r:id="rId6"/>
  </sheets>
  <definedNames>
    <definedName name="_GoBack" localSheetId="0">'Guide'!$B$75</definedName>
    <definedName name="_xlfn.IFERROR" hidden="1">#NAME?</definedName>
  </definedNames>
  <calcPr fullCalcOnLoad="1"/>
</workbook>
</file>

<file path=xl/sharedStrings.xml><?xml version="1.0" encoding="utf-8"?>
<sst xmlns="http://schemas.openxmlformats.org/spreadsheetml/2006/main" count="154" uniqueCount="109">
  <si>
    <t>Animal</t>
  </si>
  <si>
    <t>Introduction</t>
  </si>
  <si>
    <t>Instructions</t>
  </si>
  <si>
    <t>-</t>
  </si>
  <si>
    <t>lb</t>
  </si>
  <si>
    <t>Conversion</t>
  </si>
  <si>
    <t/>
  </si>
  <si>
    <t>Date : 25/07/2011</t>
  </si>
  <si>
    <t>Analyse de rendement - Vente directe des produits de la ferme : outil de calcul des coûts de transformation de la viande</t>
  </si>
  <si>
    <t>Dernière mise à jour :  30/11/2012</t>
  </si>
  <si>
    <t xml:space="preserve">Ce projet a été financé dans le cadre de Cultivons l'avenir, une initiative fédérale-provinciale-territoriale </t>
  </si>
  <si>
    <t>Légende des couleurs des cellules</t>
  </si>
  <si>
    <t xml:space="preserve">Cellules du logiciel :  ne pas modifier </t>
  </si>
  <si>
    <t xml:space="preserve">Résultat calculé, outils de planification : ne pas modifier </t>
  </si>
  <si>
    <t>Remarques :</t>
  </si>
  <si>
    <t xml:space="preserve">Si un mot de passe est demandé pour permettre de modifier les cellules surlignées en jaune, </t>
  </si>
  <si>
    <t>Préparé par :  Andreas Boecker, Braden Kemp</t>
  </si>
  <si>
    <t xml:space="preserve">Cellule de saisie des données : entrer les données </t>
  </si>
  <si>
    <t xml:space="preserve">le mot de passe pour le classeur est FDM2011 </t>
  </si>
  <si>
    <t xml:space="preserve">Guide d'utilisation </t>
  </si>
  <si>
    <t>Onglet «Configuration»</t>
  </si>
  <si>
    <t>Directives</t>
  </si>
  <si>
    <r>
      <t>Ce guide fournit des directives onglet par onglet sur l'utilisation de l'outil de calcul des coûts de transformation de la viande à la ferme.  Ces directives permettront aux utilisateurs d'entrer des données</t>
    </r>
    <r>
      <rPr>
        <i/>
        <sz val="10"/>
        <color indexed="8"/>
        <rFont val="Calibri"/>
        <family val="2"/>
      </rPr>
      <t xml:space="preserve"> </t>
    </r>
    <r>
      <rPr>
        <sz val="11"/>
        <color theme="1"/>
        <rFont val="Calibri"/>
        <family val="2"/>
      </rPr>
      <t xml:space="preserve">avec une précision suffisante pour obtenir l'information relative à l'analyse des coûts et des marges,  à des fins de planification ou de vérification.  Chaque onglet correspond à une section différente où sera d'abord décrit le but de la section, suivi d'une série de directives concernant la saisie et l'analyse des données. </t>
    </r>
  </si>
  <si>
    <t xml:space="preserve">Si les registres sont disponibles pour une certaine période de temps ( un an ou moins), les différentes sections servant à l'entrée des données devraient être regroupées pour cette période. </t>
  </si>
  <si>
    <t xml:space="preserve">Quelle que soit la source d'information utilisée, toutes les données entrées sous cet onglet devraient provenir de la même source.  </t>
  </si>
  <si>
    <t xml:space="preserve">2. Dans le cas des coûts de  transport relatifs à chacune des catégories de produits saisies à l'onglet «Configuration »,  remplir les colonnes correspondantes, des lignes 6 à 12 et 14. Le coût à la ligne 5 correspond au coûts de transport aller-retour pour l'abattage ou la surtransformation en $ par unité de poids de produit retourné de l'abattoir. </t>
  </si>
  <si>
    <t>1. Entrez les catégories de produits dans les cellules B5 à  B14.</t>
  </si>
  <si>
    <t xml:space="preserve">Onglet « Produits et marges » </t>
  </si>
  <si>
    <t>Lapin</t>
  </si>
  <si>
    <t>Dindon</t>
  </si>
  <si>
    <t>Catégorie de produit</t>
  </si>
  <si>
    <t xml:space="preserve">Coût d'abattage par unité de poids </t>
  </si>
  <si>
    <t xml:space="preserve">2. Entrez les unités de poids correspondantes des produits qui reviennent de l'abattoir dans les cellules C5 à C14. On présume que les mêmes unités de poids (kilogrammes ou livres) seront aussi utilisées pour les produits commercialisés. Si les unités de poids diffèrent selon les produits d'abattage et les produits commercialisés, il faut alors convertir l'une de ces unités pour uniformiser le tout. </t>
  </si>
  <si>
    <t xml:space="preserve">Configuration - Catégorie de produit et unité de poids des produits transformés </t>
  </si>
  <si>
    <t xml:space="preserve">Coût de transport par unité de poids </t>
  </si>
  <si>
    <t>Produit final à vendre  (=unité de vente)</t>
  </si>
  <si>
    <t xml:space="preserve">Poids moyen par unité de vente  </t>
  </si>
  <si>
    <t xml:space="preserve">Coût de transformation par unité de poids de produit  transformé </t>
  </si>
  <si>
    <t xml:space="preserve">Coût de production à la ferme par unité de vente </t>
  </si>
  <si>
    <t xml:space="preserve">Coût total avant commercialisation par unité de vente </t>
  </si>
  <si>
    <t xml:space="preserve">Prix moyen par unité de vente </t>
  </si>
  <si>
    <t xml:space="preserve">Exemples de calculs de coût de transformation </t>
  </si>
  <si>
    <t xml:space="preserve">Type de transformation </t>
  </si>
  <si>
    <t xml:space="preserve">Frais chargés au transformateur ou boucher </t>
  </si>
  <si>
    <t xml:space="preserve">Poids total du produit envoyé à la transformation </t>
  </si>
  <si>
    <t xml:space="preserve">Poids total du produit après transformation </t>
  </si>
  <si>
    <t xml:space="preserve">Coût par unité de poids de produit transformé </t>
  </si>
  <si>
    <t xml:space="preserve">Coupes de carcasses de dindon  (coût de transformation réparti uniformément entre les produits principaux et les sous-produits) </t>
  </si>
  <si>
    <t xml:space="preserve">Lapin transformé en saucisse </t>
  </si>
  <si>
    <t xml:space="preserve">Coûts de transport et d'abattage </t>
  </si>
  <si>
    <t>Transport</t>
  </si>
  <si>
    <r>
      <rPr>
        <b/>
        <sz val="11"/>
        <color indexed="8"/>
        <rFont val="Calibri"/>
        <family val="2"/>
      </rPr>
      <t>Capture /chargement :</t>
    </r>
    <r>
      <rPr>
        <sz val="11"/>
        <color theme="1"/>
        <rFont val="Calibri"/>
        <family val="2"/>
      </rPr>
      <t xml:space="preserve">       salaire $/h</t>
    </r>
  </si>
  <si>
    <r>
      <rPr>
        <b/>
        <sz val="11"/>
        <color indexed="8"/>
        <rFont val="Calibri"/>
        <family val="2"/>
      </rPr>
      <t xml:space="preserve">Transport  des animaux par une entrepirse de camionnage : tarif </t>
    </r>
    <r>
      <rPr>
        <sz val="11"/>
        <color theme="1"/>
        <rFont val="Calibri"/>
        <family val="2"/>
      </rPr>
      <t xml:space="preserve"> </t>
    </r>
  </si>
  <si>
    <r>
      <t xml:space="preserve">Transport par le propriétaire de la ferme </t>
    </r>
    <r>
      <rPr>
        <b/>
        <sz val="11"/>
        <color indexed="8"/>
        <rFont val="Calibri"/>
        <family val="2"/>
      </rPr>
      <t>:</t>
    </r>
    <r>
      <rPr>
        <sz val="11"/>
        <color theme="1"/>
        <rFont val="Calibri"/>
        <family val="2"/>
      </rPr>
      <t xml:space="preserve">  coût/km </t>
    </r>
  </si>
  <si>
    <t>Distance parcourue pour l'abattage (en km)</t>
  </si>
  <si>
    <t>Durée du déplacement associé à l'abattage (h)</t>
  </si>
  <si>
    <t xml:space="preserve">Unités vendues </t>
  </si>
  <si>
    <t>demi-carcasse</t>
  </si>
  <si>
    <t>animal entier</t>
  </si>
  <si>
    <t xml:space="preserve">volaille entière  </t>
  </si>
  <si>
    <t xml:space="preserve">volaille entière </t>
  </si>
  <si>
    <t>poitrine</t>
  </si>
  <si>
    <t xml:space="preserve">Abattage </t>
  </si>
  <si>
    <t xml:space="preserve">Tarif chargé par l'usine de transformation ou l'abattoir </t>
  </si>
  <si>
    <t xml:space="preserve">Marge totale sur coûts variables </t>
  </si>
  <si>
    <t xml:space="preserve">Marge sur coûts variables par unité de vente </t>
  </si>
  <si>
    <t xml:space="preserve">2. Entrez le produit commercialisé par votre exploitation à la colonne F (exemples : ailes, cuisses, volaille entière, etc. ). Il s'agit des unités de vente. </t>
  </si>
  <si>
    <t xml:space="preserve">3. Entrez le poids moyen par unité de vente à la colonne G. Si le produit est vendu par l'unité de poids choisie, entrez simplement  «1 » ici. </t>
  </si>
  <si>
    <t xml:space="preserve">                                    Temps total  </t>
  </si>
  <si>
    <t xml:space="preserve">7. La colonne K donne le résultat du coût de précommercialisation par unité de vente calculé à partir des données saisies. </t>
  </si>
  <si>
    <t xml:space="preserve">8. Entrez le prix moyen de vente pour le produit dans la colonne  L, et la  marge unitaire sur coûts variables va apparaître dans la colonne M. </t>
  </si>
  <si>
    <t xml:space="preserve">9. Entrez les unités vendues à la colonne  N, ce qui fera apparaître la marge totale sur coûts variables à la colonne O. La marge sur coûts variables représente le revenu disponible pour couvrir les dépenses associées aux coûts variables, le temps travaillé par les membres  non rémunérés de la famille,  tous les coûts subséquents associés au réseau de commercialisation  et vos frais associés à la gestion du risque et au temps consacré au processus en tant qu'entrepreneur. </t>
  </si>
  <si>
    <t xml:space="preserve">6. Entrez le coût de production à la ferme par unité de vente à la colonne J. Cette donnée est utile lorsqu'on utilise le budget de l'entreprise pour calculer le coût moyen par animal élevé ou par unité de poids à l'abattage.  Si vous connaissez le coût par animal produit, les coûts des unités de vente comme ceux des volailles entières ou des animaux entiers équivalent au coût de production. Si l'unité de vente est une demi-carcasse,  il s'agit du coût de production par animal divisé par deux. Pour tous les produits surtransformés comme les coupes ou les saucisses, le coût de production à la ferme par unité de poids d'abattage doit être divisé par le facteur de « Conversion» qui a été calculé à l'onglet « Coût de transformation ».  Ce coût par unité de poids doit être multiplié par le poids moyen des unités de vente, qui a été saisi à la colonne G. </t>
  </si>
  <si>
    <t xml:space="preserve">5. Entrez le facteur de conversion (poids des produits finaux /poids à l'abattage) provenant de l'onglet «Coût de transformation» à la colonne  I.  </t>
  </si>
  <si>
    <t xml:space="preserve">4. Entrez le coût de transformation par unité de poids de produit transformé, provenant de l'onglet «Coût de transformation», à la colonne H.   </t>
  </si>
  <si>
    <t xml:space="preserve">1. Sélectionnez la catégorie de produit dans le menu déroulant à la colonne B. Si votre catégorie ne figure pas sur la liste, entrez-la dans l'onglet «Configuration». N'inscrivez rien dans toutes les positions non utilisées de « Catégorie de produit ». L'unité de poids à l'abattage , le coût d'abattage et le coût de transport apparaissent aux colonnes C, D et E. </t>
  </si>
  <si>
    <t xml:space="preserve">À l'onglet «Produits et marges», entrez les différents produits commercialisés. Choisissez d'abord  la catégorie de produit dans le menu déroulant;  l'unité de poids ainsi que les frais de transport et les coûts d'abattage par unité de poids sont alors affichés.  Entrez ensuite  la partie, la coupe ou le produit que vous transformez et commercialisez.  Entrez ensuite le poids moyen  (avec l'unité de poids choisie) par unité de produit fini. Dans le cas des produits vendus en fonction de l'unité de poids choisie (comme les poitrines de dinde, à la livre,  entrez simplement «1 »). Le  «Coût de transformation par unité de poids de produit transformé » et le facteur de «Conversion » sont alors transférés de l'onglet «Coût de transformation». Les coûts du produit brut sont entrés à la colonne « Coût de production à la ferme par unité de vente ». Les renseignements sur les coûts étant maintenant tous saisis, le prix moyen de vente et les unités vendues doivent maintenant être entrés afin d'obtenir la marge sur coûts variables et la marge totale sur coûts variables pour chaque produit.   </t>
  </si>
  <si>
    <t>Unité de poids d'abattage</t>
  </si>
  <si>
    <t>Onglet « Coût de transformation»</t>
  </si>
  <si>
    <t xml:space="preserve">Ce calcul se justifie par le fait que la transformation est effectuée par une entreprise commerciale et que le producteur paie des frais pour cette opération. Si la transformation est réalisée à la ferme, on s'attend à ce que l'utilisateur du présent outil de calcul ait déjà calculé le coût total de la transformation. </t>
  </si>
  <si>
    <t>Distance parcourue jusqu'à l'usine de transformation  (en km)</t>
  </si>
  <si>
    <t xml:space="preserve">                                              Salaire $/h</t>
  </si>
  <si>
    <t>1. Le processus commence par la capture et le chargement des animaux.  Entrez le salaire horaire et le nombre total d'heures travaillées aux lignes 4 et 5 respectivement. Si l'équipe responsable du chargement des animaux est composée de trois personnes,  cela fait un total de six heures de travail. Si les membres de l'équipe n'ont pas le même taux de salaire, entrez le taux moyen pour  l'équipe. Si le travail est effectué par des membres de la famille  qui ne sont pas rémunérés sur une base horaire, entrez un taux de salaire de 0$, mais l'utilisateur doit tenir un registre du nombre d'heures travaillées.</t>
  </si>
  <si>
    <r>
      <t>·</t>
    </r>
    <r>
      <rPr>
        <sz val="7"/>
        <color indexed="8"/>
        <rFont val="Times New Roman"/>
        <family val="1"/>
      </rPr>
      <t>    </t>
    </r>
    <r>
      <rPr>
        <sz val="11"/>
        <color theme="1"/>
        <rFont val="Calibri"/>
        <family val="2"/>
      </rPr>
      <t xml:space="preserve">Si les animaux sont expédiés par une entreprise de transport ou de camionnage,  entrez le tarif demandé à la ligne 6.  </t>
    </r>
  </si>
  <si>
    <r>
      <t>·</t>
    </r>
    <r>
      <rPr>
        <sz val="7"/>
        <color indexed="8"/>
        <rFont val="Times New Roman"/>
        <family val="1"/>
      </rPr>
      <t>    </t>
    </r>
    <r>
      <rPr>
        <sz val="11"/>
        <color theme="1"/>
        <rFont val="Calibri"/>
        <family val="2"/>
      </rPr>
      <t>Si les animaux  sont expédiés par vous-même ou un de vos employés, entrez le taux de salaire approprié.  Si la tâche est effectuée par des membres de la famille, qui ne sont pas rémunérés sur une base horaire, entrez un taux de salaire de 0$, mais l'utilisateur doit tenir un registre du nombre d'heures travaillées.</t>
    </r>
  </si>
  <si>
    <t xml:space="preserve">Il est  important de calculer le coût de transformation par produit final commercialisé, car lorsque les coupes sont effectuées sur les carcasses,  les parages et les résidus ne font habituellement pas partie du produit final livré. Cette «perte» doit être prise en compte par un facteur de conversion qui doit être entré à l'onglet «Produits et marges».  Ce facteur permet aussi d'ajuster les coûts de transport et d'abattage, lesquels sont en  $/par unité de poids de produit revenant de  l'abattoir et non de produit final. De façon similaire, si le transformateur ajoute des ingrédients au produit brut que vous lui avez fourni pour transformation, comme pour les saucisses, vous pouvez vous retrouver avec un poids supérieur de produit final que la matière brute livrée.  Le facteur de conversion permet aussi de tenir compte de cette situation. </t>
  </si>
  <si>
    <t xml:space="preserve">Unité de poids des produits retournés de l'abattoir </t>
  </si>
  <si>
    <t>Coût d'abattage par unité de poids de produits retournés de l'abattoir</t>
  </si>
  <si>
    <t xml:space="preserve">Coût de transport par unité de poids de produits retournés de l'abattoir </t>
  </si>
  <si>
    <t>Unité de poids des produits retournés de l'abattoir</t>
  </si>
  <si>
    <t xml:space="preserve">3. Pour les coûts d'abattage, entrez le tarif qui vous a été demandé par l'abattoir ou l'usine de transformation.  Les frais d'abattage et de transformation devraient figurer sur des listes distinctes sur la facteur, même si l'abattage et la surtransformation sont effectués au même endroit. Le coût figurant à la ligne 18 correspond àu coût d'abattage en $ par unité de poids de produits retournés de l'abattoir.  </t>
  </si>
  <si>
    <t xml:space="preserve">Si une carcasse, ou une demi-carcasse, n'est pas vendue entière,  il faut se demander comment répartir les frais de transformation entre les différentes parties ou coupes. La réponse n'est jamais simple. Dans le cas du dindon, deux méthodes sont proposées et suivies à l'onglet  «Produits et marges», afin d'illustrer  leur impact sur les marges.  Tout d'abord, vous pouvez répartir les coûts de transformation en fonction du poids pour les différentes parties et coupes obtenues de la carcasse. De cette manière, les parties précieuses semblent moins coûteuses à produire.  Il faut toutefois se rappeler que la coupe de la carcasse est effectuée de manière à donner les parties pour lesquelles les clients sont prêts à payer davantage.  Par conséquent, il peut être justifié aussi  d'allouer la totalité des coûts de transformation aux parties ou coupes plus chères seulement et des coûts de transformation nuls aux parties et coupes moins précieuses et aux sous-produits. Il existe beaucoup d'autres moyens valables de répartir les coûts selon le contexte. Les coûts de transformation sont souvent considérés, comme des coûts indirects.  Mais, ce qu'on doit surtout se rappeler, c'est la méthode qui a été utilisée pour répartir les coûts de transformation entre les différents produits lorsqu'on  interprète les marges. </t>
  </si>
  <si>
    <t>Unité de poids</t>
  </si>
  <si>
    <t xml:space="preserve">Poitrine de dinde (totalité du coût de transformation attribuée à la coupe la plus chère seulement) </t>
  </si>
  <si>
    <r>
      <t>·</t>
    </r>
    <r>
      <rPr>
        <sz val="7"/>
        <color indexed="8"/>
        <rFont val="Times New Roman"/>
        <family val="1"/>
      </rPr>
      <t>    </t>
    </r>
    <r>
      <rPr>
        <sz val="11"/>
        <color theme="1"/>
        <rFont val="Calibri"/>
        <family val="2"/>
      </rPr>
      <t xml:space="preserve">Si vous expédiez vous-même les animaux,  entrez le tarif au km pour le véhicule ( et la remorque) à la ligne 7. Si vous avez utilisé uniquement les coûts directs, soit les dépenses pour l'essence, n'oubliez pas que tous les autres frais pour le véhicule doivent être traités comme des coûts indirects qui doivent figurer dans les coûts variables des produits de votre exploitation. Ici encore, en présence de différents taux de salaire,  on doit calculer ou estimer la moyenne. </t>
    </r>
  </si>
  <si>
    <t>Onglet «Transport et abattage »</t>
  </si>
  <si>
    <t xml:space="preserve">En l'absence de registres complets, on peut se baser sur des lots types d'animaux  qui ont été expédiés à l'abattoir à titre de données-échantillons. Si les lots sont de taille différente, c'est-à-dire que le nombre d'animaux expédiés est différent, on peut entrer des moyennes d'échantillon. </t>
  </si>
  <si>
    <t xml:space="preserve">Poids total des produits retournés de l'abattoir  </t>
  </si>
  <si>
    <t>Bovin de boucherie</t>
  </si>
  <si>
    <t>Porc</t>
  </si>
  <si>
    <t>Temps requis pour la transformation, y compris le déchargement des produits (h)</t>
  </si>
  <si>
    <t xml:space="preserve">Cet onglet permet à l'utilisateur de calculer les coûts de transport ( jusqu'à l'abattoir et, le cas échéant,  les coûts de surtransformation) en $/unité de poids du produit retourné de l'abattoir, pour chacune des catégories, jusqu'à un maximum de dix catégories. L'utilisateur peut avoir recours à diverses sources d'information : </t>
  </si>
  <si>
    <t xml:space="preserve">À l'onglet «Configuration», on demande à l'utilisateur d'entrer les catégories de produits ainsi que les unités de poids correspondantes qui seront utilisées dans l'ensemble du classeur.  C'est l'utilisateur qui définit ses catégories de produits. Par exemple, si l'utilisateur produit une seule espèce, disons du dindon, les catégories de produits pourraient être «oiseaux entiers», «parties précieuses», «sous-produits/parties moins précieuses» et  «produits surtransformés/saucisses». Si plus d'une espèce est produite, les catégories de produits peuvent correspondre aux différentes espèces.  Toutefois, lorsqu'à chaque espèce est associée de nombreux produits différents, il est probablement plus efficace d'avoir un classeur par espèce. Il y a assez d'espace pour dix catégories de produits. </t>
  </si>
  <si>
    <t xml:space="preserve">L'onglet «Coût de transformation » fournit à l'utilisateur un modèle pour calculer les coûts de transformation de chaque produit figurant à l'onglet  «Produits et marges». Le coût de transformation est nul si la carcasse n'est pas surtransformée après l'abattage,  ce qui s'applique aux demi-carcasses de boeuf et de porc, aux volailles entières et aux carcasses entières (comme celles des lapins et des agneaux, par ex.). </t>
  </si>
  <si>
    <t xml:space="preserve">Rappel : Vous devez entrer manuellement les résultats pour le « Coût par unité de poids de produit transformé » ainsi que le facteur de   conversion utilisé à l'onglet «Coûts de transformation » et à l'onglet «Produits et marges». </t>
  </si>
  <si>
    <t>N/A = S/O in French</t>
  </si>
  <si>
    <t>pilon</t>
  </si>
  <si>
    <t xml:space="preserve">pilon </t>
  </si>
  <si>
    <t xml:space="preserve">•   Pour ce calcul, les déplacements relatifs à l'abattage et ceux qui s'appliquent à la surtransformation sont énumérés de manière distincte, car le lieu peut être différent.  Les déplacements liés à la transformation incluraient alors un voyage pour ramasser les produits provenant de l'abattoir. Mais, même si l'abattage et la transformation ont lieu au même endroit, deux voyages distincts sont requis, puisque les véhicules qui transportent les animaux ne peuvent pas servir au transport de produits transformés. Finalement, le temps de déplacement comprend le temps consacré au déchargement, au chargement et le temps d'attente à l'abattoir ou à l'usine de transformation.  Les frais de transport représentent un poste important de dépenses dans les ventes directes de viande provenant de la ferme. </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</si>
</sst>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quot;$&quot;#,##0.00"/>
    <numFmt numFmtId="166" formatCode="#,##0.00_ ;\-#,##0.00\ "/>
  </numFmts>
  <fonts count="58">
    <font>
      <sz val="11"/>
      <color theme="1"/>
      <name val="Calibri"/>
      <family val="2"/>
    </font>
    <font>
      <sz val="11"/>
      <color indexed="8"/>
      <name val="Calibri"/>
      <family val="2"/>
    </font>
    <font>
      <b/>
      <sz val="11"/>
      <color indexed="8"/>
      <name val="Calibri"/>
      <family val="2"/>
    </font>
    <font>
      <sz val="10"/>
      <name val="Arial"/>
      <family val="2"/>
    </font>
    <font>
      <b/>
      <sz val="10"/>
      <name val="Arial"/>
      <family val="2"/>
    </font>
    <font>
      <sz val="14"/>
      <name val="Arial"/>
      <family val="2"/>
    </font>
    <font>
      <sz val="12"/>
      <name val="Arial"/>
      <family val="2"/>
    </font>
    <font>
      <u val="single"/>
      <sz val="12"/>
      <name val="Arial"/>
      <family val="2"/>
    </font>
    <font>
      <sz val="7"/>
      <color indexed="8"/>
      <name val="Times New Roman"/>
      <family val="1"/>
    </font>
    <font>
      <i/>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Arial"/>
      <family val="2"/>
    </font>
    <font>
      <sz val="12"/>
      <color indexed="8"/>
      <name val="Arial"/>
      <family val="2"/>
    </font>
    <font>
      <b/>
      <sz val="14"/>
      <color indexed="62"/>
      <name val="Cambria"/>
      <family val="1"/>
    </font>
    <font>
      <b/>
      <sz val="13"/>
      <color indexed="62"/>
      <name val="Cambria"/>
      <family val="1"/>
    </font>
    <font>
      <sz val="11"/>
      <color indexed="8"/>
      <name val="Symbol"/>
      <family val="1"/>
    </font>
    <font>
      <b/>
      <sz val="16"/>
      <color indexed="56"/>
      <name val="Cambria"/>
      <family val="1"/>
    </font>
    <font>
      <sz val="11"/>
      <name val="Calibri"/>
      <family val="2"/>
    </font>
    <font>
      <b/>
      <sz val="11"/>
      <name val="Calibri"/>
      <family val="2"/>
    </font>
    <font>
      <sz val="11"/>
      <color indexed="8"/>
      <name val="Arial Narrow"/>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2"/>
      <color theme="1"/>
      <name val="Arial"/>
      <family val="2"/>
    </font>
    <font>
      <b/>
      <sz val="14"/>
      <color rgb="FF365F91"/>
      <name val="Cambria"/>
      <family val="1"/>
    </font>
    <font>
      <b/>
      <sz val="13"/>
      <color rgb="FF4F81BD"/>
      <name val="Cambria"/>
      <family val="1"/>
    </font>
    <font>
      <sz val="11"/>
      <color theme="1"/>
      <name val="Symbol"/>
      <family val="1"/>
    </font>
    <font>
      <b/>
      <sz val="16"/>
      <color rgb="FF002060"/>
      <name val="Cambria"/>
      <family val="1"/>
    </font>
    <font>
      <sz val="11"/>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
      <patternFill patternType="solid">
        <fgColor rgb="FFCCFFCC"/>
        <bgColor indexed="64"/>
      </patternFill>
    </fill>
    <fill>
      <patternFill patternType="solid">
        <fgColor theme="3" tint="0.5999900102615356"/>
        <bgColor indexed="64"/>
      </patternFill>
    </fill>
    <fill>
      <patternFill patternType="solid">
        <fgColor theme="3"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top/>
      <bottom/>
    </border>
    <border>
      <left style="medium"/>
      <right/>
      <top/>
      <bottom style="medium"/>
    </border>
    <border>
      <left style="medium"/>
      <right style="medium"/>
      <top style="medium"/>
      <bottom style="medium"/>
    </border>
    <border>
      <left/>
      <right style="thin"/>
      <top style="medium"/>
      <bottom style="medium"/>
    </border>
    <border>
      <left/>
      <right style="thin"/>
      <top style="thin"/>
      <bottom style="thin"/>
    </border>
    <border>
      <left style="medium"/>
      <right style="thin"/>
      <top style="medium"/>
      <bottom style="medium"/>
    </border>
    <border>
      <left style="medium"/>
      <right style="thin"/>
      <top style="medium"/>
      <bottom style="thin"/>
    </border>
    <border>
      <left style="medium"/>
      <right style="thin"/>
      <top/>
      <bottom style="medium"/>
    </border>
    <border>
      <left style="medium"/>
      <right style="thin"/>
      <top style="medium"/>
      <bottom/>
    </border>
    <border>
      <left style="medium"/>
      <right style="thin"/>
      <top/>
      <bottom/>
    </border>
    <border>
      <left style="medium"/>
      <right style="thin"/>
      <top style="thin"/>
      <bottom style="thin"/>
    </border>
    <border>
      <left/>
      <right style="thin"/>
      <top style="thin"/>
      <bottom style="medium"/>
    </border>
    <border>
      <left style="thin"/>
      <right style="thin"/>
      <top style="thin"/>
      <bottom style="medium"/>
    </border>
    <border>
      <left/>
      <right style="thin"/>
      <top/>
      <bottom style="thin"/>
    </border>
    <border>
      <left/>
      <right style="thin"/>
      <top style="thin"/>
      <bottom/>
    </border>
    <border>
      <left style="thin"/>
      <right style="thin"/>
      <top style="thin"/>
      <bottom/>
    </border>
    <border>
      <left/>
      <right style="thin"/>
      <top style="medium"/>
      <bottom/>
    </border>
    <border>
      <left style="thin"/>
      <right style="thin"/>
      <top style="medium"/>
      <bottom/>
    </border>
    <border>
      <left style="thin"/>
      <right style="thin"/>
      <top style="medium"/>
      <bottom style="medium"/>
    </border>
    <border>
      <left/>
      <right style="thin"/>
      <top/>
      <bottom style="medium"/>
    </border>
    <border>
      <left style="thin"/>
      <right style="thin"/>
      <top/>
      <bottom style="medium"/>
    </border>
    <border>
      <left style="medium"/>
      <right/>
      <top style="medium"/>
      <bottom style="thin"/>
    </border>
    <border>
      <left style="medium"/>
      <right/>
      <top style="medium"/>
      <bottom style="medium"/>
    </border>
    <border>
      <left style="thin"/>
      <right style="thin"/>
      <top style="medium"/>
      <bottom style="thin"/>
    </border>
    <border>
      <left style="medium"/>
      <right style="medium"/>
      <top style="medium"/>
      <bottom/>
    </border>
    <border>
      <left style="medium"/>
      <right/>
      <top style="thin"/>
      <bottom style="thin"/>
    </border>
    <border>
      <left style="medium"/>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2">
    <xf numFmtId="0" fontId="0" fillId="0" borderId="0" xfId="0" applyFont="1" applyAlignment="1">
      <alignment/>
    </xf>
    <xf numFmtId="0" fontId="0" fillId="33" borderId="0" xfId="0" applyFill="1" applyAlignment="1">
      <alignment/>
    </xf>
    <xf numFmtId="0" fontId="0" fillId="34" borderId="10" xfId="0" applyFill="1" applyBorder="1" applyAlignment="1">
      <alignment/>
    </xf>
    <xf numFmtId="0" fontId="51" fillId="33" borderId="0" xfId="0" applyFont="1" applyFill="1" applyAlignment="1">
      <alignment/>
    </xf>
    <xf numFmtId="0" fontId="49" fillId="0" borderId="0" xfId="0" applyFont="1" applyAlignment="1">
      <alignment/>
    </xf>
    <xf numFmtId="164" fontId="52" fillId="33" borderId="0" xfId="0" applyNumberFormat="1" applyFont="1" applyFill="1" applyAlignment="1">
      <alignment/>
    </xf>
    <xf numFmtId="0" fontId="0" fillId="34" borderId="11" xfId="0" applyFill="1" applyBorder="1" applyAlignment="1">
      <alignment horizontal="center"/>
    </xf>
    <xf numFmtId="44" fontId="0" fillId="34" borderId="11" xfId="44" applyFont="1" applyFill="1" applyBorder="1" applyAlignment="1">
      <alignment/>
    </xf>
    <xf numFmtId="44" fontId="3" fillId="34" borderId="11" xfId="44" applyFont="1" applyFill="1" applyBorder="1" applyAlignment="1">
      <alignment/>
    </xf>
    <xf numFmtId="44" fontId="0" fillId="34" borderId="10" xfId="44" applyFont="1" applyFill="1" applyBorder="1" applyAlignment="1">
      <alignment/>
    </xf>
    <xf numFmtId="44" fontId="3" fillId="34" borderId="10" xfId="44" applyFont="1" applyFill="1" applyBorder="1" applyAlignment="1">
      <alignment/>
    </xf>
    <xf numFmtId="0" fontId="35" fillId="33" borderId="12" xfId="0" applyFont="1" applyFill="1" applyBorder="1" applyAlignment="1">
      <alignment/>
    </xf>
    <xf numFmtId="0" fontId="35" fillId="33" borderId="13" xfId="0" applyFont="1" applyFill="1" applyBorder="1" applyAlignment="1">
      <alignment/>
    </xf>
    <xf numFmtId="44" fontId="0" fillId="35" borderId="11" xfId="0" applyNumberFormat="1" applyFont="1" applyFill="1" applyBorder="1" applyAlignment="1">
      <alignment/>
    </xf>
    <xf numFmtId="0" fontId="4" fillId="36" borderId="14" xfId="0" applyFont="1" applyFill="1" applyBorder="1" applyAlignment="1">
      <alignment horizontal="center" wrapText="1"/>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3" fillId="33" borderId="0" xfId="0" applyFont="1" applyFill="1" applyAlignment="1">
      <alignment/>
    </xf>
    <xf numFmtId="0" fontId="0" fillId="0" borderId="0" xfId="0" applyFill="1" applyAlignment="1">
      <alignment/>
    </xf>
    <xf numFmtId="0" fontId="0" fillId="0" borderId="0" xfId="0" applyAlignment="1">
      <alignment wrapText="1"/>
    </xf>
    <xf numFmtId="0" fontId="0" fillId="33" borderId="0" xfId="0" applyFill="1" applyAlignment="1">
      <alignment wrapText="1"/>
    </xf>
    <xf numFmtId="0" fontId="53" fillId="0" borderId="0" xfId="0" applyFont="1" applyAlignment="1">
      <alignment wrapText="1"/>
    </xf>
    <xf numFmtId="0" fontId="54" fillId="0" borderId="0" xfId="0" applyFont="1" applyAlignment="1">
      <alignment wrapText="1"/>
    </xf>
    <xf numFmtId="0" fontId="55" fillId="0" borderId="0" xfId="0" applyFont="1" applyAlignment="1">
      <alignment horizontal="left" wrapText="1"/>
    </xf>
    <xf numFmtId="0" fontId="0" fillId="0" borderId="0" xfId="0" applyAlignment="1">
      <alignment horizontal="left" wrapText="1"/>
    </xf>
    <xf numFmtId="0" fontId="56" fillId="0" borderId="0" xfId="0" applyFont="1" applyAlignment="1">
      <alignment wrapText="1"/>
    </xf>
    <xf numFmtId="44" fontId="0" fillId="35" borderId="15" xfId="44" applyFont="1" applyFill="1" applyBorder="1" applyAlignment="1">
      <alignment horizontal="center"/>
    </xf>
    <xf numFmtId="0" fontId="0" fillId="34" borderId="10" xfId="0" applyFont="1" applyFill="1" applyBorder="1" applyAlignment="1">
      <alignment horizontal="center"/>
    </xf>
    <xf numFmtId="0" fontId="0" fillId="34" borderId="16" xfId="0" applyFont="1" applyFill="1" applyBorder="1" applyAlignment="1">
      <alignment horizontal="center"/>
    </xf>
    <xf numFmtId="0" fontId="0" fillId="33" borderId="17" xfId="0" applyFill="1" applyBorder="1" applyAlignment="1">
      <alignment horizontal="left"/>
    </xf>
    <xf numFmtId="0" fontId="0" fillId="0" borderId="18" xfId="0" applyFill="1" applyBorder="1" applyAlignment="1">
      <alignment horizontal="left"/>
    </xf>
    <xf numFmtId="0" fontId="31" fillId="33" borderId="19" xfId="0" applyFont="1" applyFill="1" applyBorder="1" applyAlignment="1">
      <alignment/>
    </xf>
    <xf numFmtId="0" fontId="0" fillId="33" borderId="20" xfId="0" applyFill="1" applyBorder="1" applyAlignment="1">
      <alignment horizontal="left"/>
    </xf>
    <xf numFmtId="0" fontId="31" fillId="33" borderId="21" xfId="0" applyFont="1" applyFill="1" applyBorder="1" applyAlignment="1">
      <alignment/>
    </xf>
    <xf numFmtId="0" fontId="0" fillId="33" borderId="22" xfId="0" applyFill="1" applyBorder="1" applyAlignment="1">
      <alignment horizontal="left"/>
    </xf>
    <xf numFmtId="0" fontId="31" fillId="33" borderId="22" xfId="0" applyFont="1" applyFill="1" applyBorder="1" applyAlignment="1">
      <alignment/>
    </xf>
    <xf numFmtId="165" fontId="0" fillId="34" borderId="16" xfId="0" applyNumberFormat="1" applyFont="1" applyFill="1" applyBorder="1" applyAlignment="1">
      <alignment horizontal="center"/>
    </xf>
    <xf numFmtId="165" fontId="0" fillId="34" borderId="10" xfId="0" applyNumberFormat="1" applyFont="1" applyFill="1" applyBorder="1" applyAlignment="1">
      <alignment horizontal="center"/>
    </xf>
    <xf numFmtId="0" fontId="0" fillId="34" borderId="23" xfId="0" applyFont="1" applyFill="1" applyBorder="1" applyAlignment="1">
      <alignment horizontal="center"/>
    </xf>
    <xf numFmtId="0" fontId="0" fillId="34" borderId="24" xfId="0" applyFont="1" applyFill="1" applyBorder="1" applyAlignment="1">
      <alignment horizontal="center"/>
    </xf>
    <xf numFmtId="0" fontId="0" fillId="34" borderId="25" xfId="0" applyFont="1" applyFill="1" applyBorder="1" applyAlignment="1">
      <alignment horizontal="center"/>
    </xf>
    <xf numFmtId="0" fontId="0" fillId="34" borderId="11" xfId="0" applyFont="1" applyFill="1" applyBorder="1" applyAlignment="1">
      <alignment horizontal="center"/>
    </xf>
    <xf numFmtId="0" fontId="0" fillId="34" borderId="26" xfId="0" applyFont="1" applyFill="1" applyBorder="1" applyAlignment="1">
      <alignment horizontal="center"/>
    </xf>
    <xf numFmtId="0" fontId="0" fillId="34" borderId="27" xfId="0" applyFont="1" applyFill="1" applyBorder="1" applyAlignment="1">
      <alignment horizontal="center"/>
    </xf>
    <xf numFmtId="165" fontId="0" fillId="34" borderId="28" xfId="0" applyNumberFormat="1" applyFont="1" applyFill="1" applyBorder="1" applyAlignment="1">
      <alignment horizontal="center"/>
    </xf>
    <xf numFmtId="165" fontId="0" fillId="34" borderId="29" xfId="0" applyNumberFormat="1" applyFont="1" applyFill="1" applyBorder="1" applyAlignment="1">
      <alignment horizontal="center"/>
    </xf>
    <xf numFmtId="165" fontId="0" fillId="34" borderId="29" xfId="0" applyNumberFormat="1" applyFill="1" applyBorder="1" applyAlignment="1">
      <alignment horizontal="center"/>
    </xf>
    <xf numFmtId="165" fontId="0" fillId="34" borderId="15" xfId="0" applyNumberFormat="1" applyFont="1" applyFill="1" applyBorder="1" applyAlignment="1">
      <alignment horizontal="center"/>
    </xf>
    <xf numFmtId="165" fontId="0" fillId="34" borderId="30" xfId="0" applyNumberFormat="1" applyFont="1" applyFill="1" applyBorder="1" applyAlignment="1">
      <alignment horizontal="center"/>
    </xf>
    <xf numFmtId="0" fontId="31" fillId="0" borderId="0" xfId="0" applyFont="1" applyAlignment="1">
      <alignment/>
    </xf>
    <xf numFmtId="0" fontId="31" fillId="33" borderId="0" xfId="0" applyFont="1" applyFill="1" applyAlignment="1">
      <alignment/>
    </xf>
    <xf numFmtId="44" fontId="31" fillId="33" borderId="0" xfId="0" applyNumberFormat="1" applyFont="1" applyFill="1" applyAlignment="1">
      <alignment/>
    </xf>
    <xf numFmtId="0" fontId="0" fillId="34" borderId="31" xfId="0" applyFont="1" applyFill="1" applyBorder="1" applyAlignment="1">
      <alignment horizontal="center"/>
    </xf>
    <xf numFmtId="0" fontId="0" fillId="34" borderId="32" xfId="0" applyFont="1" applyFill="1" applyBorder="1" applyAlignment="1">
      <alignment horizontal="center"/>
    </xf>
    <xf numFmtId="0" fontId="31" fillId="33" borderId="33" xfId="0" applyFont="1" applyFill="1" applyBorder="1" applyAlignment="1">
      <alignment/>
    </xf>
    <xf numFmtId="44" fontId="0" fillId="35" borderId="11" xfId="44" applyNumberFormat="1" applyFont="1" applyFill="1" applyBorder="1" applyAlignment="1">
      <alignment/>
    </xf>
    <xf numFmtId="44" fontId="0" fillId="34" borderId="11" xfId="0" applyNumberFormat="1" applyFont="1" applyFill="1" applyBorder="1" applyAlignment="1">
      <alignment/>
    </xf>
    <xf numFmtId="44" fontId="0" fillId="34" borderId="30" xfId="44" applyFont="1" applyFill="1" applyBorder="1" applyAlignment="1">
      <alignment horizontal="center"/>
    </xf>
    <xf numFmtId="166" fontId="0" fillId="34" borderId="11" xfId="0" applyNumberFormat="1" applyFont="1" applyFill="1" applyBorder="1" applyAlignment="1">
      <alignment/>
    </xf>
    <xf numFmtId="0" fontId="0" fillId="34" borderId="0" xfId="0" applyFill="1" applyBorder="1" applyAlignment="1">
      <alignment horizontal="left"/>
    </xf>
    <xf numFmtId="0" fontId="35" fillId="37" borderId="0" xfId="0" applyFont="1" applyFill="1" applyAlignment="1">
      <alignment/>
    </xf>
    <xf numFmtId="0" fontId="32" fillId="33" borderId="34" xfId="0" applyFont="1" applyFill="1" applyBorder="1" applyAlignment="1">
      <alignment/>
    </xf>
    <xf numFmtId="0" fontId="0" fillId="35" borderId="35" xfId="0" applyFill="1" applyBorder="1" applyAlignment="1">
      <alignment horizontal="center"/>
    </xf>
    <xf numFmtId="0" fontId="0" fillId="35" borderId="30" xfId="0" applyFont="1" applyFill="1" applyBorder="1" applyAlignment="1">
      <alignment horizontal="center"/>
    </xf>
    <xf numFmtId="0" fontId="35" fillId="37" borderId="0" xfId="0" applyFont="1" applyFill="1" applyAlignment="1">
      <alignment wrapText="1"/>
    </xf>
    <xf numFmtId="0" fontId="0" fillId="34" borderId="0" xfId="0" applyFill="1" applyBorder="1" applyAlignment="1">
      <alignment horizontal="left" wrapText="1"/>
    </xf>
    <xf numFmtId="0" fontId="0" fillId="34" borderId="0" xfId="0" applyFont="1" applyFill="1" applyBorder="1" applyAlignment="1">
      <alignment horizontal="left" wrapText="1"/>
    </xf>
    <xf numFmtId="0" fontId="49" fillId="36" borderId="14" xfId="0" applyFont="1" applyFill="1" applyBorder="1" applyAlignment="1">
      <alignment horizontal="left"/>
    </xf>
    <xf numFmtId="0" fontId="32" fillId="33" borderId="17" xfId="0" applyFont="1" applyFill="1" applyBorder="1" applyAlignment="1">
      <alignment/>
    </xf>
    <xf numFmtId="44" fontId="0" fillId="35" borderId="0" xfId="0" applyNumberFormat="1" applyFill="1" applyAlignment="1">
      <alignment/>
    </xf>
    <xf numFmtId="0" fontId="4" fillId="36" borderId="36" xfId="0" applyFont="1" applyFill="1" applyBorder="1" applyAlignment="1">
      <alignment horizontal="center" wrapText="1"/>
    </xf>
    <xf numFmtId="0" fontId="0" fillId="35" borderId="11" xfId="0" applyFill="1" applyBorder="1" applyAlignment="1">
      <alignment/>
    </xf>
    <xf numFmtId="166" fontId="0" fillId="34" borderId="11" xfId="44" applyNumberFormat="1" applyFont="1" applyFill="1" applyBorder="1" applyAlignment="1">
      <alignment/>
    </xf>
    <xf numFmtId="0" fontId="0" fillId="0" borderId="0" xfId="0" applyAlignment="1" quotePrefix="1">
      <alignment wrapText="1"/>
    </xf>
    <xf numFmtId="40" fontId="0" fillId="0" borderId="0" xfId="0" applyNumberFormat="1" applyAlignment="1">
      <alignment/>
    </xf>
    <xf numFmtId="40" fontId="0" fillId="33" borderId="0" xfId="0" applyNumberFormat="1" applyFill="1" applyAlignment="1">
      <alignment/>
    </xf>
    <xf numFmtId="40" fontId="4" fillId="36" borderId="14" xfId="0" applyNumberFormat="1" applyFont="1" applyFill="1" applyBorder="1" applyAlignment="1">
      <alignment horizontal="center" wrapText="1"/>
    </xf>
    <xf numFmtId="40" fontId="0" fillId="35" borderId="11" xfId="0" applyNumberFormat="1" applyFont="1" applyFill="1" applyBorder="1" applyAlignment="1">
      <alignment/>
    </xf>
    <xf numFmtId="0" fontId="0" fillId="0" borderId="0" xfId="0" applyFont="1" applyAlignment="1">
      <alignment horizontal="left" wrapText="1"/>
    </xf>
    <xf numFmtId="0" fontId="49" fillId="0" borderId="0" xfId="0" applyFont="1" applyAlignment="1">
      <alignment horizontal="left" wrapText="1"/>
    </xf>
    <xf numFmtId="0" fontId="0" fillId="35" borderId="0" xfId="0" applyFill="1" applyAlignment="1">
      <alignment wrapText="1"/>
    </xf>
    <xf numFmtId="0" fontId="0" fillId="34" borderId="0" xfId="0" applyFill="1" applyAlignment="1">
      <alignment wrapText="1"/>
    </xf>
    <xf numFmtId="0" fontId="0" fillId="34" borderId="37" xfId="0" applyFill="1" applyBorder="1" applyAlignment="1">
      <alignment wrapText="1"/>
    </xf>
    <xf numFmtId="0" fontId="0" fillId="34" borderId="38" xfId="0" applyFill="1" applyBorder="1" applyAlignment="1">
      <alignment wrapText="1"/>
    </xf>
    <xf numFmtId="44" fontId="0" fillId="34" borderId="10" xfId="44" applyFont="1" applyFill="1" applyBorder="1" applyAlignment="1">
      <alignment horizontal="center"/>
    </xf>
    <xf numFmtId="44" fontId="0" fillId="35" borderId="10" xfId="0" applyNumberFormat="1" applyFont="1" applyFill="1" applyBorder="1" applyAlignment="1">
      <alignment horizontal="center"/>
    </xf>
    <xf numFmtId="2" fontId="0" fillId="35" borderId="10" xfId="0" applyNumberFormat="1" applyFill="1" applyBorder="1" applyAlignment="1">
      <alignment/>
    </xf>
    <xf numFmtId="0" fontId="57" fillId="0" borderId="0" xfId="0" applyFont="1" applyAlignment="1">
      <alignment horizontal="left" wrapText="1"/>
    </xf>
    <xf numFmtId="0" fontId="50" fillId="33" borderId="0" xfId="0" applyFont="1" applyFill="1" applyAlignment="1">
      <alignment/>
    </xf>
    <xf numFmtId="0" fontId="50" fillId="0" borderId="0" xfId="0" applyFont="1" applyAlignment="1">
      <alignment/>
    </xf>
    <xf numFmtId="0" fontId="0" fillId="35" borderId="15" xfId="0" applyFont="1" applyFill="1" applyBorder="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83"/>
  <sheetViews>
    <sheetView zoomScale="130" zoomScaleNormal="130" zoomScalePageLayoutView="0" workbookViewId="0" topLeftCell="B1">
      <selection activeCell="B41" sqref="B41"/>
    </sheetView>
  </sheetViews>
  <sheetFormatPr defaultColWidth="9.140625" defaultRowHeight="15"/>
  <cols>
    <col min="2" max="2" width="127.8515625" style="20" customWidth="1"/>
  </cols>
  <sheetData>
    <row r="1" ht="18">
      <c r="B1" s="15" t="s">
        <v>8</v>
      </c>
    </row>
    <row r="2" ht="15.75">
      <c r="B2" s="16" t="s">
        <v>16</v>
      </c>
    </row>
    <row r="3" ht="15.75">
      <c r="B3" s="16" t="s">
        <v>7</v>
      </c>
    </row>
    <row r="4" ht="15">
      <c r="B4" s="1" t="s">
        <v>9</v>
      </c>
    </row>
    <row r="5" ht="15">
      <c r="B5" s="1"/>
    </row>
    <row r="6" ht="15">
      <c r="B6" s="1" t="s">
        <v>10</v>
      </c>
    </row>
    <row r="7" ht="15">
      <c r="B7" s="1"/>
    </row>
    <row r="8" ht="15.75">
      <c r="B8" s="17" t="s">
        <v>11</v>
      </c>
    </row>
    <row r="9" ht="15">
      <c r="B9" s="65" t="s">
        <v>12</v>
      </c>
    </row>
    <row r="10" ht="15">
      <c r="B10" s="81" t="s">
        <v>13</v>
      </c>
    </row>
    <row r="11" ht="15">
      <c r="B11" s="82" t="s">
        <v>17</v>
      </c>
    </row>
    <row r="12" ht="15">
      <c r="B12" s="19"/>
    </row>
    <row r="13" ht="15.75">
      <c r="B13" s="17" t="s">
        <v>14</v>
      </c>
    </row>
    <row r="14" ht="15">
      <c r="B14" s="18" t="s">
        <v>15</v>
      </c>
    </row>
    <row r="15" ht="15">
      <c r="B15" s="18" t="s">
        <v>18</v>
      </c>
    </row>
    <row r="16" spans="1:2" ht="15">
      <c r="A16" s="18"/>
      <c r="B16" s="21"/>
    </row>
    <row r="18" ht="20.25">
      <c r="B18" s="26" t="s">
        <v>19</v>
      </c>
    </row>
    <row r="19" ht="18">
      <c r="B19" s="22" t="s">
        <v>1</v>
      </c>
    </row>
    <row r="20" ht="60">
      <c r="B20" s="20" t="s">
        <v>22</v>
      </c>
    </row>
    <row r="22" ht="18">
      <c r="B22" s="22" t="s">
        <v>20</v>
      </c>
    </row>
    <row r="23" ht="90">
      <c r="B23" s="20" t="s">
        <v>102</v>
      </c>
    </row>
    <row r="24" ht="16.5">
      <c r="B24" s="23" t="s">
        <v>21</v>
      </c>
    </row>
    <row r="25" ht="15">
      <c r="B25" s="20" t="s">
        <v>26</v>
      </c>
    </row>
    <row r="26" ht="45">
      <c r="B26" s="20" t="s">
        <v>32</v>
      </c>
    </row>
    <row r="27" ht="15">
      <c r="B27" s="74" t="s">
        <v>6</v>
      </c>
    </row>
    <row r="28" ht="18">
      <c r="B28" s="22" t="s">
        <v>95</v>
      </c>
    </row>
    <row r="29" ht="45">
      <c r="B29" s="20" t="s">
        <v>101</v>
      </c>
    </row>
    <row r="30" ht="30">
      <c r="B30" s="20" t="s">
        <v>23</v>
      </c>
    </row>
    <row r="31" ht="45">
      <c r="B31" s="20" t="s">
        <v>96</v>
      </c>
    </row>
    <row r="32" ht="15">
      <c r="B32" s="20" t="s">
        <v>24</v>
      </c>
    </row>
    <row r="33" ht="16.5">
      <c r="B33" s="23" t="s">
        <v>21</v>
      </c>
    </row>
    <row r="34" ht="75">
      <c r="B34" s="20" t="s">
        <v>82</v>
      </c>
    </row>
    <row r="35" ht="45">
      <c r="B35" s="20" t="s">
        <v>25</v>
      </c>
    </row>
    <row r="36" ht="15">
      <c r="B36" s="24" t="s">
        <v>83</v>
      </c>
    </row>
    <row r="37" ht="60">
      <c r="B37" s="24" t="s">
        <v>94</v>
      </c>
    </row>
    <row r="38" ht="45">
      <c r="B38" s="24" t="s">
        <v>84</v>
      </c>
    </row>
    <row r="39" ht="63" customHeight="1">
      <c r="B39" s="88" t="s">
        <v>108</v>
      </c>
    </row>
    <row r="40" ht="45">
      <c r="B40" s="20" t="s">
        <v>90</v>
      </c>
    </row>
    <row r="41" ht="15">
      <c r="B41" s="24"/>
    </row>
    <row r="42" ht="18">
      <c r="B42" s="22" t="s">
        <v>78</v>
      </c>
    </row>
    <row r="43" ht="45">
      <c r="B43" s="25" t="s">
        <v>103</v>
      </c>
    </row>
    <row r="44" ht="45">
      <c r="B44" s="25" t="s">
        <v>79</v>
      </c>
    </row>
    <row r="45" ht="78" customHeight="1">
      <c r="B45" s="25" t="s">
        <v>85</v>
      </c>
    </row>
    <row r="46" ht="150">
      <c r="B46" s="25" t="s">
        <v>91</v>
      </c>
    </row>
    <row r="47" s="4" customFormat="1" ht="30">
      <c r="B47" s="80" t="s">
        <v>104</v>
      </c>
    </row>
    <row r="48" ht="15">
      <c r="B48" s="79"/>
    </row>
    <row r="49" ht="18">
      <c r="B49" s="22" t="s">
        <v>27</v>
      </c>
    </row>
    <row r="50" ht="106.5" customHeight="1">
      <c r="B50" s="20" t="s">
        <v>76</v>
      </c>
    </row>
    <row r="51" ht="16.5">
      <c r="B51" s="23" t="s">
        <v>2</v>
      </c>
    </row>
    <row r="52" ht="45">
      <c r="B52" s="20" t="s">
        <v>75</v>
      </c>
    </row>
    <row r="53" ht="30">
      <c r="B53" s="20" t="s">
        <v>66</v>
      </c>
    </row>
    <row r="54" ht="15">
      <c r="B54" s="20" t="s">
        <v>67</v>
      </c>
    </row>
    <row r="55" ht="30">
      <c r="B55" s="20" t="s">
        <v>74</v>
      </c>
    </row>
    <row r="56" ht="30">
      <c r="B56" s="20" t="s">
        <v>73</v>
      </c>
    </row>
    <row r="57" ht="105">
      <c r="B57" s="20" t="s">
        <v>72</v>
      </c>
    </row>
    <row r="58" ht="15">
      <c r="B58" s="20" t="s">
        <v>69</v>
      </c>
    </row>
    <row r="59" ht="15">
      <c r="B59" s="20" t="s">
        <v>70</v>
      </c>
    </row>
    <row r="60" ht="60">
      <c r="B60" s="20" t="s">
        <v>71</v>
      </c>
    </row>
    <row r="66" ht="15">
      <c r="B66" s="25"/>
    </row>
    <row r="67" ht="15">
      <c r="B67" s="25"/>
    </row>
    <row r="70" ht="18">
      <c r="B70" s="22"/>
    </row>
    <row r="72" ht="16.5">
      <c r="B72" s="23"/>
    </row>
    <row r="74" ht="18">
      <c r="B74" s="22"/>
    </row>
    <row r="76" ht="18">
      <c r="B76" s="22"/>
    </row>
    <row r="78" ht="15">
      <c r="B78" s="24"/>
    </row>
    <row r="79" ht="15">
      <c r="B79" s="24"/>
    </row>
    <row r="80" ht="15">
      <c r="B80" s="24"/>
    </row>
    <row r="81" ht="15">
      <c r="B81" s="24"/>
    </row>
    <row r="82" ht="15">
      <c r="B82" s="24"/>
    </row>
    <row r="83" ht="15">
      <c r="B83" s="24"/>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2"/>
  <dimension ref="A1:E15"/>
  <sheetViews>
    <sheetView zoomScalePageLayoutView="0" workbookViewId="0" topLeftCell="A1">
      <selection activeCell="H17" sqref="H17"/>
    </sheetView>
  </sheetViews>
  <sheetFormatPr defaultColWidth="9.140625" defaultRowHeight="15"/>
  <cols>
    <col min="2" max="3" width="15.7109375" style="20" customWidth="1"/>
    <col min="4" max="5" width="15.7109375" style="0" customWidth="1"/>
  </cols>
  <sheetData>
    <row r="1" ht="15">
      <c r="A1" s="4" t="s">
        <v>33</v>
      </c>
    </row>
    <row r="2" ht="15">
      <c r="A2" s="4"/>
    </row>
    <row r="3" ht="15">
      <c r="A3" s="4"/>
    </row>
    <row r="4" spans="1:5" ht="60">
      <c r="A4" s="61">
        <v>1</v>
      </c>
      <c r="B4" s="65" t="s">
        <v>30</v>
      </c>
      <c r="C4" s="65" t="s">
        <v>89</v>
      </c>
      <c r="D4" s="65" t="s">
        <v>34</v>
      </c>
      <c r="E4" s="65" t="s">
        <v>31</v>
      </c>
    </row>
    <row r="5" spans="1:5" ht="30">
      <c r="A5" s="61">
        <v>2</v>
      </c>
      <c r="B5" s="66" t="s">
        <v>98</v>
      </c>
      <c r="C5" s="60" t="s">
        <v>4</v>
      </c>
      <c r="D5" s="70">
        <f>'Transport et abattage'!B15</f>
        <v>0.1693181818181818</v>
      </c>
      <c r="E5" s="70">
        <f>'Transport et abattage'!B18</f>
        <v>0.12121212121212122</v>
      </c>
    </row>
    <row r="6" spans="1:5" ht="15">
      <c r="A6" s="61">
        <v>3</v>
      </c>
      <c r="B6" s="67" t="s">
        <v>99</v>
      </c>
      <c r="C6" s="60" t="s">
        <v>4</v>
      </c>
      <c r="D6" s="70">
        <f>'Transport et abattage'!C15</f>
        <v>0.0989</v>
      </c>
      <c r="E6" s="70">
        <f>'Transport et abattage'!C18</f>
        <v>0.12</v>
      </c>
    </row>
    <row r="7" spans="1:5" ht="15">
      <c r="A7" s="61">
        <v>4</v>
      </c>
      <c r="B7" s="66" t="s">
        <v>28</v>
      </c>
      <c r="C7" s="60" t="s">
        <v>4</v>
      </c>
      <c r="D7" s="70">
        <f>'Transport et abattage'!D15</f>
        <v>0.3477777777777778</v>
      </c>
      <c r="E7" s="70">
        <f>'Transport et abattage'!D18</f>
        <v>0.6666666666666666</v>
      </c>
    </row>
    <row r="8" spans="1:5" ht="15">
      <c r="A8" s="61">
        <v>5</v>
      </c>
      <c r="B8" s="67" t="s">
        <v>29</v>
      </c>
      <c r="C8" s="60" t="s">
        <v>4</v>
      </c>
      <c r="D8" s="70">
        <f>'Transport et abattage'!E15</f>
        <v>0.1325</v>
      </c>
      <c r="E8" s="70">
        <f>'Transport et abattage'!E18</f>
        <v>0.6428571428571429</v>
      </c>
    </row>
    <row r="9" spans="1:5" ht="15">
      <c r="A9" s="61">
        <v>6</v>
      </c>
      <c r="B9" s="66"/>
      <c r="C9" s="60" t="s">
        <v>4</v>
      </c>
      <c r="D9" s="70" t="str">
        <f>'Transport et abattage'!F15</f>
        <v>N/A</v>
      </c>
      <c r="E9" s="70" t="str">
        <f>'Transport et abattage'!F18</f>
        <v>N/A</v>
      </c>
    </row>
    <row r="10" spans="1:5" ht="15">
      <c r="A10" s="61">
        <v>7</v>
      </c>
      <c r="B10" s="66" t="s">
        <v>3</v>
      </c>
      <c r="C10" s="60" t="s">
        <v>4</v>
      </c>
      <c r="D10" s="70" t="str">
        <f>'Transport et abattage'!G15</f>
        <v>N/A</v>
      </c>
      <c r="E10" s="70" t="str">
        <f>'Transport et abattage'!G18</f>
        <v>N/A</v>
      </c>
    </row>
    <row r="11" spans="1:5" ht="15">
      <c r="A11" s="61">
        <v>8</v>
      </c>
      <c r="B11" s="66" t="s">
        <v>3</v>
      </c>
      <c r="C11" s="60" t="s">
        <v>4</v>
      </c>
      <c r="D11" s="70" t="str">
        <f>'Transport et abattage'!H15</f>
        <v>N/A</v>
      </c>
      <c r="E11" s="70" t="str">
        <f>'Transport et abattage'!H18</f>
        <v>N/A</v>
      </c>
    </row>
    <row r="12" spans="1:5" ht="15">
      <c r="A12" s="61">
        <v>9</v>
      </c>
      <c r="B12" s="66" t="s">
        <v>3</v>
      </c>
      <c r="C12" s="60" t="s">
        <v>4</v>
      </c>
      <c r="D12" s="70" t="str">
        <f>'Transport et abattage'!I15</f>
        <v>N/A</v>
      </c>
      <c r="E12" s="70" t="str">
        <f>'Transport et abattage'!I18</f>
        <v>N/A</v>
      </c>
    </row>
    <row r="13" spans="1:5" ht="15">
      <c r="A13" s="61">
        <v>10</v>
      </c>
      <c r="B13" s="66" t="s">
        <v>3</v>
      </c>
      <c r="C13" s="60" t="s">
        <v>4</v>
      </c>
      <c r="D13" s="70" t="str">
        <f>'Transport et abattage'!J15</f>
        <v>N/A</v>
      </c>
      <c r="E13" s="70" t="str">
        <f>'Transport et abattage'!J18</f>
        <v>N/A</v>
      </c>
    </row>
    <row r="14" spans="1:5" ht="15">
      <c r="A14" s="61">
        <v>11</v>
      </c>
      <c r="B14" s="66" t="s">
        <v>3</v>
      </c>
      <c r="C14" s="60" t="s">
        <v>4</v>
      </c>
      <c r="D14" s="70" t="str">
        <f>'Transport et abattage'!K15</f>
        <v>N/A</v>
      </c>
      <c r="E14" s="70" t="str">
        <f>'Transport et abattage'!K18</f>
        <v>N/A</v>
      </c>
    </row>
    <row r="15" ht="15">
      <c r="D15" s="90" t="s">
        <v>105</v>
      </c>
    </row>
  </sheetData>
  <sheetProtection/>
  <printOptions/>
  <pageMargins left="0.7" right="0.7" top="0.75" bottom="0.75" header="0.3" footer="0.3"/>
  <pageSetup horizontalDpi="1200" verticalDpi="1200" orientation="portrait" r:id="rId1"/>
</worksheet>
</file>

<file path=xl/worksheets/sheet3.xml><?xml version="1.0" encoding="utf-8"?>
<worksheet xmlns="http://schemas.openxmlformats.org/spreadsheetml/2006/main" xmlns:r="http://schemas.openxmlformats.org/officeDocument/2006/relationships">
  <sheetPr codeName="Sheet2"/>
  <dimension ref="A1:W67"/>
  <sheetViews>
    <sheetView zoomScale="115" zoomScaleNormal="115" zoomScalePageLayoutView="0" workbookViewId="0" topLeftCell="A1">
      <selection activeCell="B3" sqref="B3"/>
    </sheetView>
  </sheetViews>
  <sheetFormatPr defaultColWidth="9.140625" defaultRowHeight="15"/>
  <cols>
    <col min="1" max="1" width="60.7109375" style="0" customWidth="1"/>
    <col min="2" max="2" width="13.00390625" style="0" customWidth="1"/>
    <col min="3" max="11" width="12.421875" style="0" customWidth="1"/>
  </cols>
  <sheetData>
    <row r="1" spans="1:23" ht="15.75">
      <c r="A1" s="5" t="s">
        <v>49</v>
      </c>
      <c r="B1" s="1"/>
      <c r="C1" s="1"/>
      <c r="E1" s="1"/>
      <c r="F1" s="1"/>
      <c r="G1" s="1"/>
      <c r="H1" s="1"/>
      <c r="I1" s="1"/>
      <c r="L1" s="1"/>
      <c r="M1" s="1"/>
      <c r="N1" s="1"/>
      <c r="O1" s="1"/>
      <c r="P1" s="1"/>
      <c r="Q1" s="1"/>
      <c r="R1" s="1"/>
      <c r="S1" s="1"/>
      <c r="T1" s="1"/>
      <c r="U1" s="1"/>
      <c r="V1" s="1"/>
      <c r="W1" s="1"/>
    </row>
    <row r="2" spans="1:23" ht="15.75" thickBot="1">
      <c r="A2" s="1"/>
      <c r="B2" s="1"/>
      <c r="C2" s="1"/>
      <c r="D2" s="1"/>
      <c r="E2" s="1"/>
      <c r="F2" s="1"/>
      <c r="G2" s="1"/>
      <c r="H2" s="1"/>
      <c r="I2" s="1"/>
      <c r="J2" s="1"/>
      <c r="K2" s="1"/>
      <c r="L2" s="1"/>
      <c r="M2" s="1"/>
      <c r="N2" s="1"/>
      <c r="O2" s="1"/>
      <c r="P2" s="1"/>
      <c r="Q2" s="1"/>
      <c r="R2" s="1"/>
      <c r="S2" s="1"/>
      <c r="T2" s="1"/>
      <c r="U2" s="1"/>
      <c r="V2" s="1"/>
      <c r="W2" s="1"/>
    </row>
    <row r="3" spans="1:23" ht="30.75" thickBot="1">
      <c r="A3" s="68" t="s">
        <v>50</v>
      </c>
      <c r="B3" s="91" t="str">
        <f>Configuration!B5</f>
        <v>Bovin de boucherie</v>
      </c>
      <c r="C3" s="64" t="str">
        <f>Configuration!B6</f>
        <v>Porc</v>
      </c>
      <c r="D3" s="64" t="str">
        <f>Configuration!B7</f>
        <v>Lapin</v>
      </c>
      <c r="E3" s="64" t="str">
        <f>Configuration!B8</f>
        <v>Dindon</v>
      </c>
      <c r="F3" s="64">
        <f>Configuration!B9</f>
        <v>0</v>
      </c>
      <c r="G3" s="64" t="str">
        <f>Configuration!B10</f>
        <v>-</v>
      </c>
      <c r="H3" s="64" t="str">
        <f>Configuration!B11</f>
        <v>-</v>
      </c>
      <c r="I3" s="64" t="str">
        <f>Configuration!B12</f>
        <v>-</v>
      </c>
      <c r="J3" s="64" t="str">
        <f>Configuration!B13</f>
        <v>-</v>
      </c>
      <c r="K3" s="64" t="str">
        <f>Configuration!B14</f>
        <v>-</v>
      </c>
      <c r="L3" s="1"/>
      <c r="M3" s="1"/>
      <c r="N3" s="1"/>
      <c r="O3" s="1"/>
      <c r="P3" s="1"/>
      <c r="Q3" s="1"/>
      <c r="R3" s="1"/>
      <c r="S3" s="1"/>
      <c r="T3" s="1"/>
      <c r="U3" s="1"/>
      <c r="V3" s="1"/>
      <c r="W3" s="1"/>
    </row>
    <row r="4" spans="1:23" ht="15">
      <c r="A4" s="31" t="s">
        <v>51</v>
      </c>
      <c r="B4" s="37">
        <v>12</v>
      </c>
      <c r="C4" s="38">
        <v>12</v>
      </c>
      <c r="D4" s="38">
        <v>12</v>
      </c>
      <c r="E4" s="38">
        <v>15</v>
      </c>
      <c r="F4" s="38"/>
      <c r="G4" s="38"/>
      <c r="H4" s="38"/>
      <c r="I4" s="38"/>
      <c r="J4" s="38"/>
      <c r="K4" s="38"/>
      <c r="L4" s="1"/>
      <c r="M4" s="1"/>
      <c r="N4" s="1"/>
      <c r="O4" s="1"/>
      <c r="P4" s="1"/>
      <c r="Q4" s="1"/>
      <c r="R4" s="1"/>
      <c r="S4" s="1"/>
      <c r="T4" s="1"/>
      <c r="U4" s="1"/>
      <c r="V4" s="1"/>
      <c r="W4" s="1"/>
    </row>
    <row r="5" spans="1:23" ht="15.75" thickBot="1">
      <c r="A5" s="32" t="s">
        <v>68</v>
      </c>
      <c r="B5" s="39">
        <v>2</v>
      </c>
      <c r="C5" s="40">
        <v>2</v>
      </c>
      <c r="D5" s="40">
        <v>1</v>
      </c>
      <c r="E5" s="40">
        <v>3</v>
      </c>
      <c r="F5" s="40"/>
      <c r="G5" s="40"/>
      <c r="H5" s="40"/>
      <c r="I5" s="40"/>
      <c r="J5" s="40"/>
      <c r="K5" s="40"/>
      <c r="L5" s="1"/>
      <c r="M5" s="1"/>
      <c r="N5" s="1"/>
      <c r="O5" s="1"/>
      <c r="P5" s="1"/>
      <c r="Q5" s="1"/>
      <c r="R5" s="1"/>
      <c r="S5" s="1"/>
      <c r="T5" s="1"/>
      <c r="U5" s="1"/>
      <c r="V5" s="1"/>
      <c r="W5" s="1"/>
    </row>
    <row r="6" spans="1:23" ht="15.75" thickBot="1">
      <c r="A6" s="30" t="s">
        <v>52</v>
      </c>
      <c r="B6" s="48"/>
      <c r="C6" s="49">
        <v>400</v>
      </c>
      <c r="D6" s="49"/>
      <c r="E6" s="49"/>
      <c r="F6" s="49"/>
      <c r="G6" s="49"/>
      <c r="H6" s="49"/>
      <c r="I6" s="49"/>
      <c r="J6" s="49"/>
      <c r="K6" s="49"/>
      <c r="L6" s="1"/>
      <c r="M6" s="1"/>
      <c r="N6" s="1"/>
      <c r="O6" s="1"/>
      <c r="P6" s="1"/>
      <c r="Q6" s="1"/>
      <c r="R6" s="1"/>
      <c r="S6" s="1"/>
      <c r="T6" s="1"/>
      <c r="U6" s="1"/>
      <c r="V6" s="1"/>
      <c r="W6" s="1"/>
    </row>
    <row r="7" spans="1:23" ht="15">
      <c r="A7" s="33" t="s">
        <v>53</v>
      </c>
      <c r="B7" s="45">
        <v>0.55</v>
      </c>
      <c r="C7" s="47">
        <v>0.55</v>
      </c>
      <c r="D7" s="46">
        <v>0.55</v>
      </c>
      <c r="E7" s="46">
        <v>0.55</v>
      </c>
      <c r="F7" s="46"/>
      <c r="G7" s="46"/>
      <c r="H7" s="46"/>
      <c r="I7" s="46"/>
      <c r="J7" s="46"/>
      <c r="K7" s="46"/>
      <c r="L7" s="1"/>
      <c r="M7" s="1"/>
      <c r="N7" s="1"/>
      <c r="O7" s="1"/>
      <c r="P7" s="1"/>
      <c r="Q7" s="1"/>
      <c r="R7" s="1"/>
      <c r="S7" s="1"/>
      <c r="T7" s="1"/>
      <c r="U7" s="1"/>
      <c r="V7" s="1"/>
      <c r="W7" s="1"/>
    </row>
    <row r="8" spans="1:23" ht="15">
      <c r="A8" s="35" t="s">
        <v>81</v>
      </c>
      <c r="B8" s="37">
        <v>15</v>
      </c>
      <c r="C8" s="38">
        <v>15</v>
      </c>
      <c r="D8" s="38">
        <v>15</v>
      </c>
      <c r="E8" s="38">
        <v>15</v>
      </c>
      <c r="F8" s="38"/>
      <c r="G8" s="38"/>
      <c r="H8" s="38"/>
      <c r="I8" s="38"/>
      <c r="J8" s="38"/>
      <c r="K8" s="38"/>
      <c r="L8" s="1"/>
      <c r="M8" s="1"/>
      <c r="N8" s="1"/>
      <c r="O8" s="1"/>
      <c r="P8" s="1"/>
      <c r="Q8" s="1"/>
      <c r="R8" s="1"/>
      <c r="S8" s="1"/>
      <c r="T8" s="1"/>
      <c r="U8" s="1"/>
      <c r="V8" s="1"/>
      <c r="W8" s="1"/>
    </row>
    <row r="9" spans="1:23" ht="15">
      <c r="A9" s="34" t="s">
        <v>54</v>
      </c>
      <c r="B9" s="41">
        <v>120</v>
      </c>
      <c r="C9" s="42">
        <v>30</v>
      </c>
      <c r="D9" s="42">
        <v>70</v>
      </c>
      <c r="E9" s="42">
        <v>80</v>
      </c>
      <c r="F9" s="42"/>
      <c r="G9" s="42"/>
      <c r="H9" s="42"/>
      <c r="I9" s="42"/>
      <c r="J9" s="42"/>
      <c r="K9" s="42"/>
      <c r="L9" s="1"/>
      <c r="M9" s="1"/>
      <c r="N9" s="1"/>
      <c r="O9" s="1"/>
      <c r="P9" s="1"/>
      <c r="Q9" s="1"/>
      <c r="R9" s="1"/>
      <c r="S9" s="1"/>
      <c r="T9" s="1"/>
      <c r="U9" s="1"/>
      <c r="V9" s="1"/>
      <c r="W9" s="1"/>
    </row>
    <row r="10" spans="1:23" ht="15">
      <c r="A10" s="36" t="s">
        <v>55</v>
      </c>
      <c r="B10" s="29">
        <v>2</v>
      </c>
      <c r="C10" s="28">
        <v>1</v>
      </c>
      <c r="D10" s="28">
        <v>2</v>
      </c>
      <c r="E10" s="28">
        <v>1.5</v>
      </c>
      <c r="F10" s="28"/>
      <c r="G10" s="28"/>
      <c r="H10" s="28"/>
      <c r="I10" s="28"/>
      <c r="J10" s="28"/>
      <c r="K10" s="28"/>
      <c r="L10" s="1"/>
      <c r="M10" s="1"/>
      <c r="N10" s="1"/>
      <c r="O10" s="1"/>
      <c r="P10" s="1"/>
      <c r="Q10" s="1"/>
      <c r="R10" s="1"/>
      <c r="S10" s="1"/>
      <c r="T10" s="1"/>
      <c r="U10" s="1"/>
      <c r="V10" s="1"/>
      <c r="W10" s="1"/>
    </row>
    <row r="11" spans="1:23" ht="15">
      <c r="A11" s="34" t="s">
        <v>80</v>
      </c>
      <c r="B11" s="29">
        <v>120</v>
      </c>
      <c r="C11" s="28">
        <v>30</v>
      </c>
      <c r="D11" s="28">
        <v>70</v>
      </c>
      <c r="E11" s="28">
        <v>80</v>
      </c>
      <c r="F11" s="28"/>
      <c r="G11" s="28"/>
      <c r="H11" s="28"/>
      <c r="I11" s="28"/>
      <c r="J11" s="28"/>
      <c r="K11" s="28"/>
      <c r="L11" s="1"/>
      <c r="M11" s="1"/>
      <c r="N11" s="1"/>
      <c r="O11" s="1"/>
      <c r="P11" s="1"/>
      <c r="Q11" s="1"/>
      <c r="R11" s="1"/>
      <c r="S11" s="1"/>
      <c r="T11" s="1"/>
      <c r="U11" s="1"/>
      <c r="V11" s="1"/>
      <c r="W11" s="1"/>
    </row>
    <row r="12" spans="1:23" ht="15.75" thickBot="1">
      <c r="A12" s="36" t="s">
        <v>100</v>
      </c>
      <c r="B12" s="43">
        <v>2.5</v>
      </c>
      <c r="C12" s="44">
        <v>1.5</v>
      </c>
      <c r="D12" s="44">
        <v>2.5</v>
      </c>
      <c r="E12" s="44">
        <v>2</v>
      </c>
      <c r="F12" s="44"/>
      <c r="G12" s="44"/>
      <c r="H12" s="44"/>
      <c r="I12" s="44"/>
      <c r="J12" s="44"/>
      <c r="K12" s="44"/>
      <c r="L12" s="1"/>
      <c r="M12" s="1"/>
      <c r="N12" s="1"/>
      <c r="O12" s="1"/>
      <c r="P12" s="1"/>
      <c r="Q12" s="1"/>
      <c r="R12" s="1"/>
      <c r="S12" s="1"/>
      <c r="T12" s="1"/>
      <c r="U12" s="1"/>
      <c r="V12" s="1"/>
      <c r="W12" s="1"/>
    </row>
    <row r="13" spans="1:11" ht="15">
      <c r="A13" s="55" t="s">
        <v>86</v>
      </c>
      <c r="B13" s="63" t="str">
        <f>Configuration!C5</f>
        <v>lb</v>
      </c>
      <c r="C13" s="63" t="str">
        <f>Configuration!C6</f>
        <v>lb</v>
      </c>
      <c r="D13" s="63" t="str">
        <f>Configuration!C7</f>
        <v>lb</v>
      </c>
      <c r="E13" s="63" t="str">
        <f>Configuration!C8</f>
        <v>lb</v>
      </c>
      <c r="F13" s="63" t="str">
        <f>Configuration!C9</f>
        <v>lb</v>
      </c>
      <c r="G13" s="63" t="str">
        <f>Configuration!C10</f>
        <v>lb</v>
      </c>
      <c r="H13" s="63" t="str">
        <f>Configuration!C11</f>
        <v>lb</v>
      </c>
      <c r="I13" s="63" t="str">
        <f>Configuration!C12</f>
        <v>lb</v>
      </c>
      <c r="J13" s="63" t="str">
        <f>Configuration!C13</f>
        <v>lb</v>
      </c>
      <c r="K13" s="63" t="str">
        <f>Configuration!C14</f>
        <v>lb</v>
      </c>
    </row>
    <row r="14" spans="1:23" ht="15.75" thickBot="1">
      <c r="A14" s="32" t="s">
        <v>97</v>
      </c>
      <c r="B14" s="53">
        <v>1320</v>
      </c>
      <c r="C14" s="54">
        <v>5000</v>
      </c>
      <c r="D14" s="54">
        <v>450</v>
      </c>
      <c r="E14" s="54">
        <v>1400</v>
      </c>
      <c r="F14" s="54"/>
      <c r="G14" s="54"/>
      <c r="H14" s="54"/>
      <c r="I14" s="54"/>
      <c r="J14" s="54"/>
      <c r="K14" s="54"/>
      <c r="L14" s="1"/>
      <c r="M14" s="1"/>
      <c r="N14" s="1"/>
      <c r="O14" s="1"/>
      <c r="P14" s="1"/>
      <c r="Q14" s="1"/>
      <c r="R14" s="1"/>
      <c r="S14" s="1"/>
      <c r="T14" s="1"/>
      <c r="U14" s="1"/>
      <c r="V14" s="1"/>
      <c r="W14" s="1"/>
    </row>
    <row r="15" spans="1:23" ht="15.75" thickBot="1">
      <c r="A15" s="69" t="s">
        <v>88</v>
      </c>
      <c r="B15" s="27">
        <f>_xlfn.IFERROR((((B9+B11)*B7)+((B10+B12)*B8)+B4*B5+B6)/B14,"N/A")</f>
        <v>0.1693181818181818</v>
      </c>
      <c r="C15" s="27">
        <f aca="true" t="shared" si="0" ref="C15:K15">_xlfn.IFERROR((((C9+C11)*C7)+((C10+C12)*C8)+C4*C5+C6)/C14,"N/A")</f>
        <v>0.0989</v>
      </c>
      <c r="D15" s="27">
        <f t="shared" si="0"/>
        <v>0.3477777777777778</v>
      </c>
      <c r="E15" s="27">
        <f t="shared" si="0"/>
        <v>0.1325</v>
      </c>
      <c r="F15" s="27" t="str">
        <f t="shared" si="0"/>
        <v>N/A</v>
      </c>
      <c r="G15" s="27" t="str">
        <f t="shared" si="0"/>
        <v>N/A</v>
      </c>
      <c r="H15" s="27" t="str">
        <f t="shared" si="0"/>
        <v>N/A</v>
      </c>
      <c r="I15" s="27" t="str">
        <f t="shared" si="0"/>
        <v>N/A</v>
      </c>
      <c r="J15" s="27" t="str">
        <f t="shared" si="0"/>
        <v>N/A</v>
      </c>
      <c r="K15" s="27" t="str">
        <f t="shared" si="0"/>
        <v>N/A</v>
      </c>
      <c r="L15" s="1"/>
      <c r="M15" s="1"/>
      <c r="N15" s="1"/>
      <c r="O15" s="1"/>
      <c r="P15" s="1"/>
      <c r="Q15" s="1"/>
      <c r="R15" s="1"/>
      <c r="S15" s="1"/>
      <c r="T15" s="1"/>
      <c r="U15" s="1"/>
      <c r="V15" s="1"/>
      <c r="W15" s="1"/>
    </row>
    <row r="16" ht="15.75" thickBot="1">
      <c r="A16" s="68" t="s">
        <v>62</v>
      </c>
    </row>
    <row r="17" spans="1:23" ht="15.75" thickBot="1">
      <c r="A17" s="62" t="s">
        <v>63</v>
      </c>
      <c r="B17" s="58">
        <v>160</v>
      </c>
      <c r="C17" s="58">
        <f>24*25</f>
        <v>600</v>
      </c>
      <c r="D17" s="58">
        <v>300</v>
      </c>
      <c r="E17" s="58">
        <v>900</v>
      </c>
      <c r="F17" s="58"/>
      <c r="G17" s="58"/>
      <c r="H17" s="58"/>
      <c r="I17" s="58"/>
      <c r="J17" s="58"/>
      <c r="K17" s="58"/>
      <c r="L17" s="1"/>
      <c r="M17" s="1"/>
      <c r="N17" s="1"/>
      <c r="O17" s="1"/>
      <c r="P17" s="1"/>
      <c r="Q17" s="1"/>
      <c r="R17" s="1"/>
      <c r="S17" s="1"/>
      <c r="T17" s="1"/>
      <c r="U17" s="1"/>
      <c r="V17" s="1"/>
      <c r="W17" s="1"/>
    </row>
    <row r="18" spans="1:11" ht="15.75" thickBot="1">
      <c r="A18" s="69" t="s">
        <v>87</v>
      </c>
      <c r="B18" s="27">
        <f aca="true" t="shared" si="1" ref="B18:K18">_xlfn.IFERROR(B17/B14,"N/A")</f>
        <v>0.12121212121212122</v>
      </c>
      <c r="C18" s="27">
        <f t="shared" si="1"/>
        <v>0.12</v>
      </c>
      <c r="D18" s="27">
        <f t="shared" si="1"/>
        <v>0.6666666666666666</v>
      </c>
      <c r="E18" s="27">
        <f t="shared" si="1"/>
        <v>0.6428571428571429</v>
      </c>
      <c r="F18" s="27" t="str">
        <f t="shared" si="1"/>
        <v>N/A</v>
      </c>
      <c r="G18" s="27" t="str">
        <f t="shared" si="1"/>
        <v>N/A</v>
      </c>
      <c r="H18" s="27" t="str">
        <f t="shared" si="1"/>
        <v>N/A</v>
      </c>
      <c r="I18" s="27" t="str">
        <f t="shared" si="1"/>
        <v>N/A</v>
      </c>
      <c r="J18" s="27" t="str">
        <f t="shared" si="1"/>
        <v>N/A</v>
      </c>
      <c r="K18" s="27" t="str">
        <f t="shared" si="1"/>
        <v>N/A</v>
      </c>
    </row>
    <row r="19" s="50" customFormat="1" ht="15"/>
    <row r="20" spans="1:23" s="50" customFormat="1" ht="15">
      <c r="A20" s="51"/>
      <c r="B20" s="51"/>
      <c r="C20" s="51"/>
      <c r="D20" s="51"/>
      <c r="E20" s="51"/>
      <c r="F20" s="51"/>
      <c r="G20" s="51"/>
      <c r="H20" s="51"/>
      <c r="I20" s="51"/>
      <c r="J20" s="51"/>
      <c r="K20" s="51"/>
      <c r="L20" s="51"/>
      <c r="M20" s="51"/>
      <c r="N20" s="51"/>
      <c r="O20" s="51"/>
      <c r="P20" s="51"/>
      <c r="Q20" s="51"/>
      <c r="R20" s="51"/>
      <c r="S20" s="51"/>
      <c r="T20" s="51"/>
      <c r="U20" s="51"/>
      <c r="V20" s="51"/>
      <c r="W20" s="51"/>
    </row>
    <row r="21" spans="1:2" s="51" customFormat="1" ht="15">
      <c r="A21" s="89" t="s">
        <v>105</v>
      </c>
      <c r="B21" s="52"/>
    </row>
    <row r="22" s="51" customFormat="1" ht="15">
      <c r="B22" s="52"/>
    </row>
    <row r="23" s="51" customFormat="1" ht="15">
      <c r="B23" s="52"/>
    </row>
    <row r="24" s="51" customFormat="1" ht="15">
      <c r="B24" s="52"/>
    </row>
    <row r="25" s="51" customFormat="1" ht="15">
      <c r="B25" s="52"/>
    </row>
    <row r="26" s="51" customFormat="1" ht="15">
      <c r="B26" s="52"/>
    </row>
    <row r="27" s="51" customFormat="1" ht="15">
      <c r="B27" s="52"/>
    </row>
    <row r="28" s="51" customFormat="1" ht="15">
      <c r="B28" s="52"/>
    </row>
    <row r="29" s="51" customFormat="1" ht="15">
      <c r="B29" s="52"/>
    </row>
    <row r="30" s="51" customFormat="1" ht="15">
      <c r="B30" s="52"/>
    </row>
    <row r="31" s="51" customFormat="1" ht="15">
      <c r="B31" s="52"/>
    </row>
    <row r="32" s="51" customFormat="1" ht="15">
      <c r="B32" s="52"/>
    </row>
    <row r="33" s="51" customFormat="1" ht="15">
      <c r="B33" s="52"/>
    </row>
    <row r="34" s="51" customFormat="1" ht="15">
      <c r="B34" s="52"/>
    </row>
    <row r="35" s="51" customFormat="1" ht="15">
      <c r="B35" s="52"/>
    </row>
    <row r="36" spans="1:23" s="50" customFormat="1" ht="15">
      <c r="A36" s="51"/>
      <c r="B36" s="51"/>
      <c r="C36" s="51"/>
      <c r="D36" s="51"/>
      <c r="E36" s="51"/>
      <c r="F36" s="51"/>
      <c r="G36" s="51"/>
      <c r="H36" s="51"/>
      <c r="I36" s="51"/>
      <c r="J36" s="51"/>
      <c r="K36" s="51"/>
      <c r="L36" s="51"/>
      <c r="M36" s="51"/>
      <c r="N36" s="51"/>
      <c r="O36" s="51"/>
      <c r="P36" s="51"/>
      <c r="Q36" s="51"/>
      <c r="R36" s="51"/>
      <c r="S36" s="51"/>
      <c r="T36" s="51"/>
      <c r="U36" s="51"/>
      <c r="V36" s="51"/>
      <c r="W36" s="51"/>
    </row>
    <row r="37" spans="1:23" s="50" customFormat="1" ht="15">
      <c r="A37" s="51"/>
      <c r="B37" s="51"/>
      <c r="C37" s="51"/>
      <c r="D37" s="51"/>
      <c r="E37" s="51"/>
      <c r="F37" s="51"/>
      <c r="G37" s="51"/>
      <c r="H37" s="51"/>
      <c r="I37" s="51"/>
      <c r="J37" s="51"/>
      <c r="K37" s="51"/>
      <c r="L37" s="51"/>
      <c r="M37" s="51"/>
      <c r="N37" s="51"/>
      <c r="O37" s="51"/>
      <c r="P37" s="51"/>
      <c r="Q37" s="51"/>
      <c r="R37" s="51"/>
      <c r="S37" s="51"/>
      <c r="T37" s="51"/>
      <c r="U37" s="51"/>
      <c r="V37" s="51"/>
      <c r="W37" s="51"/>
    </row>
    <row r="38" spans="1:23" s="50" customFormat="1" ht="15">
      <c r="A38" s="51"/>
      <c r="B38" s="51"/>
      <c r="C38" s="51"/>
      <c r="D38" s="51"/>
      <c r="E38" s="51"/>
      <c r="F38" s="51"/>
      <c r="G38" s="51"/>
      <c r="H38" s="51"/>
      <c r="I38" s="51"/>
      <c r="J38" s="51"/>
      <c r="K38" s="51"/>
      <c r="L38" s="51"/>
      <c r="M38" s="51"/>
      <c r="N38" s="51"/>
      <c r="O38" s="51"/>
      <c r="P38" s="51"/>
      <c r="Q38" s="51"/>
      <c r="R38" s="51"/>
      <c r="S38" s="51"/>
      <c r="T38" s="51"/>
      <c r="U38" s="51"/>
      <c r="V38" s="51"/>
      <c r="W38" s="51"/>
    </row>
    <row r="39" spans="1:23" s="50" customFormat="1" ht="15">
      <c r="A39" s="51"/>
      <c r="B39" s="51"/>
      <c r="C39" s="51"/>
      <c r="D39" s="51"/>
      <c r="E39" s="51"/>
      <c r="F39" s="51"/>
      <c r="G39" s="51"/>
      <c r="H39" s="51"/>
      <c r="I39" s="51"/>
      <c r="J39" s="51"/>
      <c r="K39" s="51"/>
      <c r="L39" s="51"/>
      <c r="M39" s="51"/>
      <c r="N39" s="51"/>
      <c r="O39" s="51"/>
      <c r="P39" s="51"/>
      <c r="Q39" s="51"/>
      <c r="R39" s="51"/>
      <c r="S39" s="51"/>
      <c r="T39" s="51"/>
      <c r="U39" s="51"/>
      <c r="V39" s="51"/>
      <c r="W39" s="51"/>
    </row>
    <row r="40" spans="1:23" s="50" customFormat="1" ht="15">
      <c r="A40" s="51"/>
      <c r="B40" s="51"/>
      <c r="C40" s="51"/>
      <c r="D40" s="51"/>
      <c r="E40" s="51"/>
      <c r="F40" s="51"/>
      <c r="G40" s="51"/>
      <c r="H40" s="51"/>
      <c r="I40" s="51"/>
      <c r="J40" s="51"/>
      <c r="K40" s="51"/>
      <c r="L40" s="51"/>
      <c r="M40" s="51"/>
      <c r="N40" s="51"/>
      <c r="O40" s="51"/>
      <c r="P40" s="51"/>
      <c r="Q40" s="51"/>
      <c r="R40" s="51"/>
      <c r="S40" s="51"/>
      <c r="T40" s="51"/>
      <c r="U40" s="51"/>
      <c r="V40" s="51"/>
      <c r="W40" s="51"/>
    </row>
    <row r="41" spans="1:23" s="50" customFormat="1" ht="15">
      <c r="A41" s="51"/>
      <c r="B41" s="51"/>
      <c r="C41" s="51"/>
      <c r="D41" s="51"/>
      <c r="E41" s="51"/>
      <c r="F41" s="51"/>
      <c r="G41" s="51"/>
      <c r="H41" s="51"/>
      <c r="I41" s="51"/>
      <c r="J41" s="51"/>
      <c r="K41" s="51"/>
      <c r="L41" s="51"/>
      <c r="M41" s="51"/>
      <c r="N41" s="51"/>
      <c r="O41" s="51"/>
      <c r="P41" s="51"/>
      <c r="Q41" s="51"/>
      <c r="R41" s="51"/>
      <c r="S41" s="51"/>
      <c r="T41" s="51"/>
      <c r="U41" s="51"/>
      <c r="V41" s="51"/>
      <c r="W41" s="51"/>
    </row>
    <row r="42" spans="1:23" s="50" customFormat="1" ht="15">
      <c r="A42" s="51"/>
      <c r="B42" s="51"/>
      <c r="C42" s="51"/>
      <c r="D42" s="51"/>
      <c r="E42" s="51"/>
      <c r="F42" s="51"/>
      <c r="G42" s="51"/>
      <c r="H42" s="51"/>
      <c r="I42" s="51"/>
      <c r="J42" s="51"/>
      <c r="K42" s="51"/>
      <c r="L42" s="51"/>
      <c r="M42" s="51"/>
      <c r="N42" s="51"/>
      <c r="O42" s="51"/>
      <c r="P42" s="51"/>
      <c r="Q42" s="51"/>
      <c r="R42" s="51"/>
      <c r="S42" s="51"/>
      <c r="T42" s="51"/>
      <c r="U42" s="51"/>
      <c r="V42" s="51"/>
      <c r="W42" s="51"/>
    </row>
    <row r="43" spans="1:23" s="50" customFormat="1" ht="15">
      <c r="A43" s="51"/>
      <c r="B43" s="51"/>
      <c r="C43" s="51"/>
      <c r="D43" s="51"/>
      <c r="E43" s="51"/>
      <c r="F43" s="51"/>
      <c r="G43" s="51"/>
      <c r="H43" s="51"/>
      <c r="I43" s="51"/>
      <c r="J43" s="51"/>
      <c r="K43" s="51"/>
      <c r="L43" s="51"/>
      <c r="M43" s="51"/>
      <c r="N43" s="51"/>
      <c r="O43" s="51"/>
      <c r="P43" s="51"/>
      <c r="Q43" s="51"/>
      <c r="R43" s="51"/>
      <c r="S43" s="51"/>
      <c r="T43" s="51"/>
      <c r="U43" s="51"/>
      <c r="V43" s="51"/>
      <c r="W43" s="51"/>
    </row>
    <row r="44" spans="1:23" s="50" customFormat="1" ht="15">
      <c r="A44" s="51"/>
      <c r="B44" s="51"/>
      <c r="C44" s="51"/>
      <c r="D44" s="51"/>
      <c r="E44" s="51"/>
      <c r="F44" s="51"/>
      <c r="G44" s="51"/>
      <c r="H44" s="51"/>
      <c r="I44" s="51"/>
      <c r="J44" s="51"/>
      <c r="K44" s="51"/>
      <c r="L44" s="51"/>
      <c r="M44" s="51"/>
      <c r="N44" s="51"/>
      <c r="O44" s="51"/>
      <c r="P44" s="51"/>
      <c r="Q44" s="51"/>
      <c r="R44" s="51"/>
      <c r="S44" s="51"/>
      <c r="T44" s="51"/>
      <c r="U44" s="51"/>
      <c r="V44" s="51"/>
      <c r="W44" s="51"/>
    </row>
    <row r="45" spans="1:23" s="50" customFormat="1" ht="15">
      <c r="A45" s="51"/>
      <c r="B45" s="51"/>
      <c r="C45" s="51"/>
      <c r="D45" s="51"/>
      <c r="E45" s="51"/>
      <c r="F45" s="51"/>
      <c r="G45" s="51"/>
      <c r="H45" s="51"/>
      <c r="I45" s="51"/>
      <c r="J45" s="51"/>
      <c r="K45" s="51"/>
      <c r="L45" s="51"/>
      <c r="M45" s="51"/>
      <c r="N45" s="51"/>
      <c r="O45" s="51"/>
      <c r="P45" s="51"/>
      <c r="Q45" s="51"/>
      <c r="R45" s="51"/>
      <c r="S45" s="51"/>
      <c r="T45" s="51"/>
      <c r="U45" s="51"/>
      <c r="V45" s="51"/>
      <c r="W45" s="51"/>
    </row>
    <row r="46" spans="1:23" s="50" customFormat="1" ht="15">
      <c r="A46" s="51"/>
      <c r="B46" s="51"/>
      <c r="C46" s="51"/>
      <c r="D46" s="51"/>
      <c r="E46" s="51"/>
      <c r="F46" s="51"/>
      <c r="G46" s="51"/>
      <c r="H46" s="51"/>
      <c r="I46" s="51"/>
      <c r="J46" s="51"/>
      <c r="K46" s="51"/>
      <c r="L46" s="51"/>
      <c r="M46" s="51"/>
      <c r="N46" s="51"/>
      <c r="O46" s="51"/>
      <c r="P46" s="51"/>
      <c r="Q46" s="51"/>
      <c r="R46" s="51"/>
      <c r="S46" s="51"/>
      <c r="T46" s="51"/>
      <c r="U46" s="51"/>
      <c r="V46" s="51"/>
      <c r="W46" s="51"/>
    </row>
    <row r="47" spans="1:23" s="50" customFormat="1" ht="15">
      <c r="A47" s="51"/>
      <c r="B47" s="51"/>
      <c r="C47" s="51"/>
      <c r="D47" s="51"/>
      <c r="E47" s="51"/>
      <c r="F47" s="51"/>
      <c r="G47" s="51"/>
      <c r="H47" s="51"/>
      <c r="I47" s="51"/>
      <c r="J47" s="51"/>
      <c r="K47" s="51"/>
      <c r="L47" s="51"/>
      <c r="M47" s="51"/>
      <c r="N47" s="51"/>
      <c r="O47" s="51"/>
      <c r="P47" s="51"/>
      <c r="Q47" s="51"/>
      <c r="R47" s="51"/>
      <c r="S47" s="51"/>
      <c r="T47" s="51"/>
      <c r="U47" s="51"/>
      <c r="V47" s="51"/>
      <c r="W47" s="51"/>
    </row>
    <row r="48" spans="1:23" s="50" customFormat="1" ht="15">
      <c r="A48" s="51"/>
      <c r="B48" s="51"/>
      <c r="C48" s="51"/>
      <c r="D48" s="51"/>
      <c r="E48" s="51"/>
      <c r="F48" s="51"/>
      <c r="G48" s="51"/>
      <c r="H48" s="51"/>
      <c r="I48" s="51"/>
      <c r="J48" s="51"/>
      <c r="K48" s="51"/>
      <c r="L48" s="51"/>
      <c r="M48" s="51"/>
      <c r="N48" s="51"/>
      <c r="O48" s="51"/>
      <c r="P48" s="51"/>
      <c r="Q48" s="51"/>
      <c r="R48" s="51"/>
      <c r="S48" s="51"/>
      <c r="T48" s="51"/>
      <c r="U48" s="51"/>
      <c r="V48" s="51"/>
      <c r="W48" s="51"/>
    </row>
    <row r="49" spans="1:23" s="50" customFormat="1" ht="15">
      <c r="A49" s="51"/>
      <c r="B49" s="51"/>
      <c r="C49" s="51"/>
      <c r="D49" s="51"/>
      <c r="E49" s="51"/>
      <c r="F49" s="51"/>
      <c r="G49" s="51"/>
      <c r="H49" s="51"/>
      <c r="I49" s="51"/>
      <c r="J49" s="51"/>
      <c r="K49" s="51"/>
      <c r="L49" s="51"/>
      <c r="M49" s="51"/>
      <c r="N49" s="51"/>
      <c r="O49" s="51"/>
      <c r="P49" s="51"/>
      <c r="Q49" s="51"/>
      <c r="R49" s="51"/>
      <c r="S49" s="51"/>
      <c r="T49" s="51"/>
      <c r="U49" s="51"/>
      <c r="V49" s="51"/>
      <c r="W49" s="51"/>
    </row>
    <row r="50" spans="1:23" s="50" customFormat="1" ht="15">
      <c r="A50" s="51"/>
      <c r="B50" s="51"/>
      <c r="C50" s="51"/>
      <c r="D50" s="51"/>
      <c r="E50" s="51"/>
      <c r="F50" s="51"/>
      <c r="G50" s="51"/>
      <c r="H50" s="51"/>
      <c r="I50" s="51"/>
      <c r="J50" s="51"/>
      <c r="K50" s="51"/>
      <c r="L50" s="51"/>
      <c r="M50" s="51"/>
      <c r="N50" s="51"/>
      <c r="O50" s="51"/>
      <c r="P50" s="51"/>
      <c r="Q50" s="51"/>
      <c r="R50" s="51"/>
      <c r="S50" s="51"/>
      <c r="T50" s="51"/>
      <c r="U50" s="51"/>
      <c r="V50" s="51"/>
      <c r="W50" s="51"/>
    </row>
    <row r="51" spans="1:23" s="50" customFormat="1" ht="15">
      <c r="A51" s="51"/>
      <c r="B51" s="51"/>
      <c r="C51" s="51"/>
      <c r="D51" s="51"/>
      <c r="E51" s="51"/>
      <c r="F51" s="51"/>
      <c r="G51" s="51"/>
      <c r="H51" s="51"/>
      <c r="I51" s="51"/>
      <c r="J51" s="51"/>
      <c r="K51" s="51"/>
      <c r="L51" s="51"/>
      <c r="M51" s="51"/>
      <c r="N51" s="51"/>
      <c r="O51" s="51"/>
      <c r="P51" s="51"/>
      <c r="Q51" s="51"/>
      <c r="R51" s="51"/>
      <c r="S51" s="51"/>
      <c r="T51" s="51"/>
      <c r="U51" s="51"/>
      <c r="V51" s="51"/>
      <c r="W51" s="51"/>
    </row>
    <row r="52" spans="1:23" s="50" customFormat="1" ht="15">
      <c r="A52" s="51"/>
      <c r="B52" s="51"/>
      <c r="C52" s="51"/>
      <c r="D52" s="51"/>
      <c r="E52" s="51"/>
      <c r="F52" s="51"/>
      <c r="G52" s="51"/>
      <c r="H52" s="51"/>
      <c r="I52" s="51"/>
      <c r="J52" s="51"/>
      <c r="K52" s="51"/>
      <c r="L52" s="51"/>
      <c r="M52" s="51"/>
      <c r="N52" s="51"/>
      <c r="O52" s="51"/>
      <c r="P52" s="51"/>
      <c r="Q52" s="51"/>
      <c r="R52" s="51"/>
      <c r="S52" s="51"/>
      <c r="T52" s="51"/>
      <c r="U52" s="51"/>
      <c r="V52" s="51"/>
      <c r="W52" s="51"/>
    </row>
    <row r="53" spans="1:23" s="50" customFormat="1" ht="15">
      <c r="A53" s="51"/>
      <c r="B53" s="51"/>
      <c r="C53" s="51"/>
      <c r="D53" s="51"/>
      <c r="E53" s="51"/>
      <c r="F53" s="51"/>
      <c r="G53" s="51"/>
      <c r="H53" s="51"/>
      <c r="I53" s="51"/>
      <c r="J53" s="51"/>
      <c r="K53" s="51"/>
      <c r="L53" s="51"/>
      <c r="M53" s="51"/>
      <c r="N53" s="51"/>
      <c r="O53" s="51"/>
      <c r="P53" s="51"/>
      <c r="Q53" s="51"/>
      <c r="R53" s="51"/>
      <c r="S53" s="51"/>
      <c r="T53" s="51"/>
      <c r="U53" s="51"/>
      <c r="V53" s="51"/>
      <c r="W53" s="51"/>
    </row>
    <row r="54" spans="1:23" s="50" customFormat="1" ht="15">
      <c r="A54" s="51"/>
      <c r="B54" s="51"/>
      <c r="C54" s="51"/>
      <c r="D54" s="51"/>
      <c r="E54" s="51"/>
      <c r="F54" s="51"/>
      <c r="G54" s="51"/>
      <c r="H54" s="51"/>
      <c r="I54" s="51"/>
      <c r="J54" s="51"/>
      <c r="K54" s="51"/>
      <c r="L54" s="51"/>
      <c r="M54" s="51"/>
      <c r="N54" s="51"/>
      <c r="O54" s="51"/>
      <c r="P54" s="51"/>
      <c r="Q54" s="51"/>
      <c r="R54" s="51"/>
      <c r="S54" s="51"/>
      <c r="T54" s="51"/>
      <c r="U54" s="51"/>
      <c r="V54" s="51"/>
      <c r="W54" s="51"/>
    </row>
    <row r="55" spans="1:23" s="50" customFormat="1" ht="15">
      <c r="A55" s="51"/>
      <c r="B55" s="51"/>
      <c r="C55" s="51"/>
      <c r="D55" s="51"/>
      <c r="E55" s="51"/>
      <c r="F55" s="51"/>
      <c r="G55" s="51"/>
      <c r="H55" s="51"/>
      <c r="I55" s="51"/>
      <c r="J55" s="51"/>
      <c r="K55" s="51"/>
      <c r="L55" s="51"/>
      <c r="M55" s="51"/>
      <c r="N55" s="51"/>
      <c r="O55" s="51"/>
      <c r="P55" s="51"/>
      <c r="Q55" s="51"/>
      <c r="R55" s="51"/>
      <c r="S55" s="51"/>
      <c r="T55" s="51"/>
      <c r="U55" s="51"/>
      <c r="V55" s="51"/>
      <c r="W55" s="51"/>
    </row>
    <row r="56" spans="1:23" s="50" customFormat="1" ht="15">
      <c r="A56" s="51"/>
      <c r="B56" s="51"/>
      <c r="C56" s="51"/>
      <c r="D56" s="51"/>
      <c r="E56" s="51"/>
      <c r="F56" s="51"/>
      <c r="G56" s="51"/>
      <c r="H56" s="51"/>
      <c r="I56" s="51"/>
      <c r="J56" s="51"/>
      <c r="K56" s="51"/>
      <c r="L56" s="51"/>
      <c r="M56" s="51"/>
      <c r="N56" s="51"/>
      <c r="O56" s="51"/>
      <c r="P56" s="51"/>
      <c r="Q56" s="51"/>
      <c r="R56" s="51"/>
      <c r="S56" s="51"/>
      <c r="T56" s="51"/>
      <c r="U56" s="51"/>
      <c r="V56" s="51"/>
      <c r="W56" s="51"/>
    </row>
    <row r="57" spans="1:23" s="50" customFormat="1" ht="15">
      <c r="A57" s="51"/>
      <c r="B57" s="51"/>
      <c r="C57" s="51"/>
      <c r="D57" s="51"/>
      <c r="E57" s="51"/>
      <c r="F57" s="51"/>
      <c r="G57" s="51"/>
      <c r="H57" s="51"/>
      <c r="I57" s="51"/>
      <c r="J57" s="51"/>
      <c r="K57" s="51"/>
      <c r="L57" s="51"/>
      <c r="M57" s="51"/>
      <c r="N57" s="51"/>
      <c r="O57" s="51"/>
      <c r="P57" s="51"/>
      <c r="Q57" s="51"/>
      <c r="R57" s="51"/>
      <c r="S57" s="51"/>
      <c r="T57" s="51"/>
      <c r="U57" s="51"/>
      <c r="V57" s="51"/>
      <c r="W57" s="51"/>
    </row>
    <row r="58" spans="1:23" s="50" customFormat="1" ht="15">
      <c r="A58" s="51"/>
      <c r="B58" s="51"/>
      <c r="C58" s="51"/>
      <c r="D58" s="51"/>
      <c r="E58" s="51"/>
      <c r="F58" s="51"/>
      <c r="G58" s="51"/>
      <c r="H58" s="51"/>
      <c r="I58" s="51"/>
      <c r="J58" s="51"/>
      <c r="K58" s="51"/>
      <c r="L58" s="51"/>
      <c r="M58" s="51"/>
      <c r="N58" s="51"/>
      <c r="O58" s="51"/>
      <c r="P58" s="51"/>
      <c r="Q58" s="51"/>
      <c r="R58" s="51"/>
      <c r="S58" s="51"/>
      <c r="T58" s="51"/>
      <c r="U58" s="51"/>
      <c r="V58" s="51"/>
      <c r="W58" s="51"/>
    </row>
    <row r="59" spans="1:23" s="50" customFormat="1" ht="15">
      <c r="A59" s="51"/>
      <c r="B59" s="51"/>
      <c r="C59" s="51"/>
      <c r="D59" s="51"/>
      <c r="E59" s="51"/>
      <c r="F59" s="51"/>
      <c r="G59" s="51"/>
      <c r="H59" s="51"/>
      <c r="I59" s="51"/>
      <c r="J59" s="51"/>
      <c r="K59" s="51"/>
      <c r="L59" s="51"/>
      <c r="M59" s="51"/>
      <c r="N59" s="51"/>
      <c r="O59" s="51"/>
      <c r="P59" s="51"/>
      <c r="Q59" s="51"/>
      <c r="R59" s="51"/>
      <c r="S59" s="51"/>
      <c r="T59" s="51"/>
      <c r="U59" s="51"/>
      <c r="V59" s="51"/>
      <c r="W59" s="51"/>
    </row>
    <row r="60" spans="1:23" s="50" customFormat="1" ht="15">
      <c r="A60" s="51"/>
      <c r="B60" s="51"/>
      <c r="C60" s="51"/>
      <c r="D60" s="51"/>
      <c r="E60" s="51"/>
      <c r="F60" s="51"/>
      <c r="G60" s="51"/>
      <c r="H60" s="51"/>
      <c r="I60" s="51"/>
      <c r="J60" s="51"/>
      <c r="K60" s="51"/>
      <c r="L60" s="51"/>
      <c r="M60" s="51"/>
      <c r="N60" s="51"/>
      <c r="O60" s="51"/>
      <c r="P60" s="51"/>
      <c r="Q60" s="51"/>
      <c r="R60" s="51"/>
      <c r="S60" s="51"/>
      <c r="T60" s="51"/>
      <c r="U60" s="51"/>
      <c r="V60" s="51"/>
      <c r="W60" s="51"/>
    </row>
    <row r="61" spans="1:23" s="50" customFormat="1" ht="15">
      <c r="A61" s="51"/>
      <c r="B61" s="51"/>
      <c r="C61" s="51"/>
      <c r="D61" s="51"/>
      <c r="E61" s="51"/>
      <c r="F61" s="51"/>
      <c r="G61" s="51"/>
      <c r="H61" s="51"/>
      <c r="I61" s="51"/>
      <c r="J61" s="51"/>
      <c r="K61" s="51"/>
      <c r="L61" s="51"/>
      <c r="M61" s="51"/>
      <c r="N61" s="51"/>
      <c r="O61" s="51"/>
      <c r="P61" s="51"/>
      <c r="Q61" s="51"/>
      <c r="R61" s="51"/>
      <c r="S61" s="51"/>
      <c r="T61" s="51"/>
      <c r="U61" s="51"/>
      <c r="V61" s="51"/>
      <c r="W61" s="51"/>
    </row>
    <row r="62" spans="1:23" s="50" customFormat="1" ht="15">
      <c r="A62" s="51"/>
      <c r="B62" s="51"/>
      <c r="C62" s="51"/>
      <c r="D62" s="51"/>
      <c r="E62" s="51"/>
      <c r="F62" s="51"/>
      <c r="G62" s="51"/>
      <c r="H62" s="51"/>
      <c r="I62" s="51"/>
      <c r="J62" s="51"/>
      <c r="K62" s="51"/>
      <c r="L62" s="51"/>
      <c r="M62" s="51"/>
      <c r="N62" s="51"/>
      <c r="O62" s="51"/>
      <c r="P62" s="51"/>
      <c r="Q62" s="51"/>
      <c r="R62" s="51"/>
      <c r="S62" s="51"/>
      <c r="T62" s="51"/>
      <c r="U62" s="51"/>
      <c r="V62" s="51"/>
      <c r="W62" s="51"/>
    </row>
    <row r="63" spans="1:23" s="50" customFormat="1" ht="15">
      <c r="A63" s="51"/>
      <c r="B63" s="51"/>
      <c r="C63" s="51"/>
      <c r="D63" s="51"/>
      <c r="E63" s="51"/>
      <c r="F63" s="51"/>
      <c r="G63" s="51"/>
      <c r="H63" s="51"/>
      <c r="I63" s="51"/>
      <c r="J63" s="51"/>
      <c r="K63" s="51"/>
      <c r="L63" s="51"/>
      <c r="M63" s="51"/>
      <c r="N63" s="51"/>
      <c r="O63" s="51"/>
      <c r="P63" s="51"/>
      <c r="Q63" s="51"/>
      <c r="R63" s="51"/>
      <c r="S63" s="51"/>
      <c r="T63" s="51"/>
      <c r="U63" s="51"/>
      <c r="V63" s="51"/>
      <c r="W63" s="51"/>
    </row>
    <row r="64" spans="1:23" s="50" customFormat="1" ht="15">
      <c r="A64" s="51"/>
      <c r="B64" s="51"/>
      <c r="C64" s="51"/>
      <c r="D64" s="51"/>
      <c r="E64" s="51"/>
      <c r="F64" s="51"/>
      <c r="G64" s="51"/>
      <c r="H64" s="51"/>
      <c r="I64" s="51"/>
      <c r="J64" s="51"/>
      <c r="K64" s="51"/>
      <c r="L64" s="51"/>
      <c r="M64" s="51"/>
      <c r="N64" s="51"/>
      <c r="O64" s="51"/>
      <c r="P64" s="51"/>
      <c r="Q64" s="51"/>
      <c r="R64" s="51"/>
      <c r="S64" s="51"/>
      <c r="T64" s="51"/>
      <c r="U64" s="51"/>
      <c r="V64" s="51"/>
      <c r="W64" s="51"/>
    </row>
    <row r="65" spans="1:23" s="50" customFormat="1" ht="15">
      <c r="A65" s="51"/>
      <c r="B65" s="51"/>
      <c r="C65" s="51"/>
      <c r="D65" s="51"/>
      <c r="E65" s="51"/>
      <c r="F65" s="51"/>
      <c r="G65" s="51"/>
      <c r="H65" s="51"/>
      <c r="I65" s="51"/>
      <c r="J65" s="51"/>
      <c r="K65" s="51"/>
      <c r="L65" s="51"/>
      <c r="M65" s="51"/>
      <c r="N65" s="51"/>
      <c r="O65" s="51"/>
      <c r="P65" s="51"/>
      <c r="Q65" s="51"/>
      <c r="R65" s="51"/>
      <c r="S65" s="51"/>
      <c r="T65" s="51"/>
      <c r="U65" s="51"/>
      <c r="V65" s="51"/>
      <c r="W65" s="51"/>
    </row>
    <row r="66" spans="1:23" s="50" customFormat="1" ht="15">
      <c r="A66" s="51"/>
      <c r="B66" s="51"/>
      <c r="C66" s="51"/>
      <c r="D66" s="51"/>
      <c r="E66" s="51"/>
      <c r="F66" s="51"/>
      <c r="G66" s="51"/>
      <c r="H66" s="51"/>
      <c r="I66" s="51"/>
      <c r="J66" s="51"/>
      <c r="K66" s="51"/>
      <c r="L66" s="51"/>
      <c r="M66" s="51"/>
      <c r="N66" s="51"/>
      <c r="O66" s="51"/>
      <c r="P66" s="51"/>
      <c r="Q66" s="51"/>
      <c r="R66" s="51"/>
      <c r="S66" s="51"/>
      <c r="T66" s="51"/>
      <c r="U66" s="51"/>
      <c r="V66" s="51"/>
      <c r="W66" s="51"/>
    </row>
    <row r="67" spans="12:23" s="50" customFormat="1" ht="15">
      <c r="L67" s="51"/>
      <c r="M67" s="51"/>
      <c r="N67" s="51"/>
      <c r="O67" s="51"/>
      <c r="P67" s="51"/>
      <c r="Q67" s="51"/>
      <c r="R67" s="51"/>
      <c r="S67" s="51"/>
      <c r="T67" s="51"/>
      <c r="U67" s="51"/>
      <c r="V67" s="51"/>
      <c r="W67" s="51"/>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G34"/>
  <sheetViews>
    <sheetView zoomScalePageLayoutView="0" workbookViewId="0" topLeftCell="A1">
      <selection activeCell="G2" sqref="G2"/>
    </sheetView>
  </sheetViews>
  <sheetFormatPr defaultColWidth="9.140625" defaultRowHeight="15"/>
  <cols>
    <col min="1" max="1" width="48.28125" style="0" bestFit="1" customWidth="1"/>
    <col min="2" max="5" width="15.7109375" style="0" customWidth="1"/>
    <col min="6" max="6" width="14.57421875" style="0" customWidth="1"/>
    <col min="7" max="7" width="11.57421875" style="0" customWidth="1"/>
  </cols>
  <sheetData>
    <row r="1" ht="15.75" thickBot="1">
      <c r="A1" s="20" t="s">
        <v>41</v>
      </c>
    </row>
    <row r="2" spans="1:7" s="20" customFormat="1" ht="52.5" thickBot="1">
      <c r="A2" s="14" t="s">
        <v>42</v>
      </c>
      <c r="B2" s="71" t="s">
        <v>43</v>
      </c>
      <c r="C2" s="71" t="s">
        <v>92</v>
      </c>
      <c r="D2" s="71" t="s">
        <v>44</v>
      </c>
      <c r="E2" s="71" t="s">
        <v>45</v>
      </c>
      <c r="F2" s="71" t="s">
        <v>46</v>
      </c>
      <c r="G2" s="71" t="s">
        <v>5</v>
      </c>
    </row>
    <row r="3" spans="1:7" ht="45">
      <c r="A3" s="83" t="s">
        <v>47</v>
      </c>
      <c r="B3" s="85">
        <v>1600</v>
      </c>
      <c r="C3" s="85" t="s">
        <v>4</v>
      </c>
      <c r="D3" s="28">
        <v>1500</v>
      </c>
      <c r="E3" s="28">
        <v>1400</v>
      </c>
      <c r="F3" s="86">
        <f>_xlfn.IFERROR(B3/E3,0)</f>
        <v>1.1428571428571428</v>
      </c>
      <c r="G3" s="87">
        <f>_xlfn.IFERROR(E3/D3,0)</f>
        <v>0.9333333333333333</v>
      </c>
    </row>
    <row r="4" spans="1:7" ht="45">
      <c r="A4" s="83" t="s">
        <v>93</v>
      </c>
      <c r="B4" s="85">
        <v>1600</v>
      </c>
      <c r="C4" s="85" t="s">
        <v>4</v>
      </c>
      <c r="D4" s="28">
        <v>1500</v>
      </c>
      <c r="E4" s="28">
        <v>500</v>
      </c>
      <c r="F4" s="86">
        <f aca="true" t="shared" si="0" ref="F4:F34">_xlfn.IFERROR(B4/E4,0)</f>
        <v>3.2</v>
      </c>
      <c r="G4" s="87">
        <f aca="true" t="shared" si="1" ref="G4:G34">_xlfn.IFERROR(E4/D4,0)</f>
        <v>0.3333333333333333</v>
      </c>
    </row>
    <row r="5" spans="1:7" ht="15">
      <c r="A5" s="83" t="s">
        <v>48</v>
      </c>
      <c r="B5" s="85">
        <v>1000</v>
      </c>
      <c r="C5" s="85" t="s">
        <v>4</v>
      </c>
      <c r="D5" s="28">
        <v>250</v>
      </c>
      <c r="E5" s="28">
        <v>300</v>
      </c>
      <c r="F5" s="86">
        <f t="shared" si="0"/>
        <v>3.3333333333333335</v>
      </c>
      <c r="G5" s="87">
        <f t="shared" si="1"/>
        <v>1.2</v>
      </c>
    </row>
    <row r="6" spans="1:7" ht="15">
      <c r="A6" s="83"/>
      <c r="B6" s="85"/>
      <c r="C6" s="85"/>
      <c r="D6" s="28"/>
      <c r="E6" s="28"/>
      <c r="F6" s="86">
        <f t="shared" si="0"/>
        <v>0</v>
      </c>
      <c r="G6" s="87">
        <f t="shared" si="1"/>
        <v>0</v>
      </c>
    </row>
    <row r="7" spans="1:7" ht="15">
      <c r="A7" s="83"/>
      <c r="B7" s="85"/>
      <c r="C7" s="85"/>
      <c r="D7" s="28"/>
      <c r="E7" s="28"/>
      <c r="F7" s="86">
        <f t="shared" si="0"/>
        <v>0</v>
      </c>
      <c r="G7" s="87">
        <f t="shared" si="1"/>
        <v>0</v>
      </c>
    </row>
    <row r="8" spans="1:7" ht="15">
      <c r="A8" s="83"/>
      <c r="B8" s="85"/>
      <c r="C8" s="85"/>
      <c r="D8" s="28"/>
      <c r="E8" s="28"/>
      <c r="F8" s="86">
        <f t="shared" si="0"/>
        <v>0</v>
      </c>
      <c r="G8" s="87">
        <f t="shared" si="1"/>
        <v>0</v>
      </c>
    </row>
    <row r="9" spans="1:7" ht="15">
      <c r="A9" s="83"/>
      <c r="B9" s="85"/>
      <c r="C9" s="85"/>
      <c r="D9" s="28"/>
      <c r="E9" s="28"/>
      <c r="F9" s="86">
        <f t="shared" si="0"/>
        <v>0</v>
      </c>
      <c r="G9" s="87">
        <f t="shared" si="1"/>
        <v>0</v>
      </c>
    </row>
    <row r="10" spans="1:7" ht="15">
      <c r="A10" s="83"/>
      <c r="B10" s="85"/>
      <c r="C10" s="85"/>
      <c r="D10" s="28"/>
      <c r="E10" s="28"/>
      <c r="F10" s="86">
        <f t="shared" si="0"/>
        <v>0</v>
      </c>
      <c r="G10" s="87">
        <f t="shared" si="1"/>
        <v>0</v>
      </c>
    </row>
    <row r="11" spans="1:7" ht="15">
      <c r="A11" s="83"/>
      <c r="B11" s="85"/>
      <c r="C11" s="85"/>
      <c r="D11" s="28"/>
      <c r="E11" s="28"/>
      <c r="F11" s="86">
        <f t="shared" si="0"/>
        <v>0</v>
      </c>
      <c r="G11" s="87">
        <f t="shared" si="1"/>
        <v>0</v>
      </c>
    </row>
    <row r="12" spans="1:7" ht="15">
      <c r="A12" s="83"/>
      <c r="B12" s="85"/>
      <c r="C12" s="85"/>
      <c r="D12" s="28"/>
      <c r="E12" s="28"/>
      <c r="F12" s="86">
        <f t="shared" si="0"/>
        <v>0</v>
      </c>
      <c r="G12" s="87">
        <f t="shared" si="1"/>
        <v>0</v>
      </c>
    </row>
    <row r="13" spans="1:7" ht="15">
      <c r="A13" s="83"/>
      <c r="B13" s="85"/>
      <c r="C13" s="85"/>
      <c r="D13" s="28"/>
      <c r="E13" s="28"/>
      <c r="F13" s="86">
        <f t="shared" si="0"/>
        <v>0</v>
      </c>
      <c r="G13" s="87">
        <f t="shared" si="1"/>
        <v>0</v>
      </c>
    </row>
    <row r="14" spans="1:7" ht="15">
      <c r="A14" s="83"/>
      <c r="B14" s="85"/>
      <c r="C14" s="85"/>
      <c r="D14" s="28"/>
      <c r="E14" s="28"/>
      <c r="F14" s="86">
        <f t="shared" si="0"/>
        <v>0</v>
      </c>
      <c r="G14" s="87">
        <f t="shared" si="1"/>
        <v>0</v>
      </c>
    </row>
    <row r="15" spans="1:7" ht="15">
      <c r="A15" s="83"/>
      <c r="B15" s="85"/>
      <c r="C15" s="85"/>
      <c r="D15" s="28"/>
      <c r="E15" s="28"/>
      <c r="F15" s="86">
        <f t="shared" si="0"/>
        <v>0</v>
      </c>
      <c r="G15" s="87">
        <f t="shared" si="1"/>
        <v>0</v>
      </c>
    </row>
    <row r="16" spans="1:7" ht="15">
      <c r="A16" s="83"/>
      <c r="B16" s="85"/>
      <c r="C16" s="85"/>
      <c r="D16" s="28"/>
      <c r="E16" s="28"/>
      <c r="F16" s="86">
        <f t="shared" si="0"/>
        <v>0</v>
      </c>
      <c r="G16" s="87">
        <f t="shared" si="1"/>
        <v>0</v>
      </c>
    </row>
    <row r="17" spans="1:7" ht="15">
      <c r="A17" s="83"/>
      <c r="B17" s="85"/>
      <c r="C17" s="85"/>
      <c r="D17" s="28"/>
      <c r="E17" s="28"/>
      <c r="F17" s="86">
        <f t="shared" si="0"/>
        <v>0</v>
      </c>
      <c r="G17" s="87">
        <f t="shared" si="1"/>
        <v>0</v>
      </c>
    </row>
    <row r="18" spans="1:7" ht="15">
      <c r="A18" s="83"/>
      <c r="B18" s="85"/>
      <c r="C18" s="85"/>
      <c r="D18" s="28"/>
      <c r="E18" s="28"/>
      <c r="F18" s="86">
        <f t="shared" si="0"/>
        <v>0</v>
      </c>
      <c r="G18" s="87">
        <f t="shared" si="1"/>
        <v>0</v>
      </c>
    </row>
    <row r="19" spans="1:7" ht="15">
      <c r="A19" s="83"/>
      <c r="B19" s="85"/>
      <c r="C19" s="85"/>
      <c r="D19" s="28"/>
      <c r="E19" s="28"/>
      <c r="F19" s="86">
        <f t="shared" si="0"/>
        <v>0</v>
      </c>
      <c r="G19" s="87">
        <f t="shared" si="1"/>
        <v>0</v>
      </c>
    </row>
    <row r="20" spans="1:7" ht="15">
      <c r="A20" s="83"/>
      <c r="B20" s="85"/>
      <c r="C20" s="85"/>
      <c r="D20" s="28"/>
      <c r="E20" s="28"/>
      <c r="F20" s="86">
        <f t="shared" si="0"/>
        <v>0</v>
      </c>
      <c r="G20" s="87">
        <f t="shared" si="1"/>
        <v>0</v>
      </c>
    </row>
    <row r="21" spans="1:7" ht="15">
      <c r="A21" s="83"/>
      <c r="B21" s="85"/>
      <c r="C21" s="85"/>
      <c r="D21" s="28"/>
      <c r="E21" s="28"/>
      <c r="F21" s="86">
        <f t="shared" si="0"/>
        <v>0</v>
      </c>
      <c r="G21" s="87">
        <f t="shared" si="1"/>
        <v>0</v>
      </c>
    </row>
    <row r="22" spans="1:7" ht="15">
      <c r="A22" s="83"/>
      <c r="B22" s="85"/>
      <c r="C22" s="85"/>
      <c r="D22" s="28"/>
      <c r="E22" s="28"/>
      <c r="F22" s="86">
        <f t="shared" si="0"/>
        <v>0</v>
      </c>
      <c r="G22" s="87">
        <f t="shared" si="1"/>
        <v>0</v>
      </c>
    </row>
    <row r="23" spans="1:7" ht="15">
      <c r="A23" s="83"/>
      <c r="B23" s="85"/>
      <c r="C23" s="85"/>
      <c r="D23" s="28"/>
      <c r="E23" s="28"/>
      <c r="F23" s="86">
        <f t="shared" si="0"/>
        <v>0</v>
      </c>
      <c r="G23" s="87">
        <f t="shared" si="1"/>
        <v>0</v>
      </c>
    </row>
    <row r="24" spans="1:7" ht="15">
      <c r="A24" s="83"/>
      <c r="B24" s="85"/>
      <c r="C24" s="85"/>
      <c r="D24" s="28"/>
      <c r="E24" s="28"/>
      <c r="F24" s="86">
        <f t="shared" si="0"/>
        <v>0</v>
      </c>
      <c r="G24" s="87">
        <f t="shared" si="1"/>
        <v>0</v>
      </c>
    </row>
    <row r="25" spans="1:7" ht="15">
      <c r="A25" s="83"/>
      <c r="B25" s="85"/>
      <c r="C25" s="85"/>
      <c r="D25" s="28"/>
      <c r="E25" s="28"/>
      <c r="F25" s="86">
        <f t="shared" si="0"/>
        <v>0</v>
      </c>
      <c r="G25" s="87">
        <f t="shared" si="1"/>
        <v>0</v>
      </c>
    </row>
    <row r="26" spans="1:7" ht="15">
      <c r="A26" s="83"/>
      <c r="B26" s="85"/>
      <c r="C26" s="85"/>
      <c r="D26" s="28"/>
      <c r="E26" s="28"/>
      <c r="F26" s="86">
        <f t="shared" si="0"/>
        <v>0</v>
      </c>
      <c r="G26" s="87">
        <f t="shared" si="1"/>
        <v>0</v>
      </c>
    </row>
    <row r="27" spans="1:7" ht="15">
      <c r="A27" s="83"/>
      <c r="B27" s="85"/>
      <c r="C27" s="85"/>
      <c r="D27" s="28"/>
      <c r="E27" s="28"/>
      <c r="F27" s="86">
        <f t="shared" si="0"/>
        <v>0</v>
      </c>
      <c r="G27" s="87">
        <f t="shared" si="1"/>
        <v>0</v>
      </c>
    </row>
    <row r="28" spans="1:7" ht="15">
      <c r="A28" s="83"/>
      <c r="B28" s="85"/>
      <c r="C28" s="85"/>
      <c r="D28" s="28"/>
      <c r="E28" s="28"/>
      <c r="F28" s="86">
        <f t="shared" si="0"/>
        <v>0</v>
      </c>
      <c r="G28" s="87">
        <f t="shared" si="1"/>
        <v>0</v>
      </c>
    </row>
    <row r="29" spans="1:7" ht="15">
      <c r="A29" s="83"/>
      <c r="B29" s="85"/>
      <c r="C29" s="85"/>
      <c r="D29" s="28"/>
      <c r="E29" s="28"/>
      <c r="F29" s="86">
        <f t="shared" si="0"/>
        <v>0</v>
      </c>
      <c r="G29" s="87">
        <f t="shared" si="1"/>
        <v>0</v>
      </c>
    </row>
    <row r="30" spans="1:7" ht="15">
      <c r="A30" s="83"/>
      <c r="B30" s="85"/>
      <c r="C30" s="85"/>
      <c r="D30" s="28"/>
      <c r="E30" s="28"/>
      <c r="F30" s="86">
        <f t="shared" si="0"/>
        <v>0</v>
      </c>
      <c r="G30" s="87">
        <f t="shared" si="1"/>
        <v>0</v>
      </c>
    </row>
    <row r="31" spans="1:7" ht="15">
      <c r="A31" s="83"/>
      <c r="B31" s="85"/>
      <c r="C31" s="85"/>
      <c r="D31" s="28"/>
      <c r="E31" s="28"/>
      <c r="F31" s="86">
        <f t="shared" si="0"/>
        <v>0</v>
      </c>
      <c r="G31" s="87">
        <f t="shared" si="1"/>
        <v>0</v>
      </c>
    </row>
    <row r="32" spans="1:7" ht="15">
      <c r="A32" s="83"/>
      <c r="B32" s="85"/>
      <c r="C32" s="85"/>
      <c r="D32" s="28"/>
      <c r="E32" s="28"/>
      <c r="F32" s="86">
        <f t="shared" si="0"/>
        <v>0</v>
      </c>
      <c r="G32" s="87">
        <f t="shared" si="1"/>
        <v>0</v>
      </c>
    </row>
    <row r="33" spans="1:7" ht="15">
      <c r="A33" s="83"/>
      <c r="B33" s="85"/>
      <c r="C33" s="85"/>
      <c r="D33" s="28"/>
      <c r="E33" s="28"/>
      <c r="F33" s="86">
        <f t="shared" si="0"/>
        <v>0</v>
      </c>
      <c r="G33" s="87">
        <f t="shared" si="1"/>
        <v>0</v>
      </c>
    </row>
    <row r="34" spans="1:7" ht="15.75" thickBot="1">
      <c r="A34" s="84"/>
      <c r="B34" s="85"/>
      <c r="C34" s="85"/>
      <c r="D34" s="28"/>
      <c r="E34" s="28"/>
      <c r="F34" s="86">
        <f t="shared" si="0"/>
        <v>0</v>
      </c>
      <c r="G34" s="87">
        <f t="shared" si="1"/>
        <v>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4"/>
  <dimension ref="A2:W98"/>
  <sheetViews>
    <sheetView tabSelected="1" zoomScalePageLayoutView="0" workbookViewId="0" topLeftCell="B7">
      <selection activeCell="D40" sqref="D40"/>
    </sheetView>
  </sheetViews>
  <sheetFormatPr defaultColWidth="9.140625" defaultRowHeight="15"/>
  <cols>
    <col min="1" max="1" width="9.140625" style="61" hidden="1" customWidth="1"/>
    <col min="2" max="2" width="13.00390625" style="0" customWidth="1"/>
    <col min="3" max="3" width="10.140625" style="0" customWidth="1"/>
    <col min="4" max="5" width="12.7109375" style="0" customWidth="1"/>
    <col min="6" max="6" width="14.7109375" style="0" customWidth="1"/>
    <col min="7" max="8" width="10.7109375" style="0" customWidth="1"/>
    <col min="9" max="9" width="8.7109375" style="0" customWidth="1"/>
    <col min="10" max="13" width="12.7109375" style="0" customWidth="1"/>
    <col min="14" max="14" width="8.140625" style="0" customWidth="1"/>
    <col min="15" max="15" width="13.00390625" style="75" customWidth="1"/>
  </cols>
  <sheetData>
    <row r="2" spans="3:23" ht="15.75" thickBot="1">
      <c r="C2" s="3"/>
      <c r="D2" s="1"/>
      <c r="E2" s="1"/>
      <c r="F2" s="3"/>
      <c r="G2" s="3"/>
      <c r="H2" s="1"/>
      <c r="I2" s="3"/>
      <c r="J2" s="3"/>
      <c r="K2" s="1"/>
      <c r="L2" s="1"/>
      <c r="M2" s="1"/>
      <c r="N2" s="1"/>
      <c r="O2" s="76"/>
      <c r="P2" s="1"/>
      <c r="Q2" s="1"/>
      <c r="R2" s="1"/>
      <c r="S2" s="1"/>
      <c r="T2" s="1"/>
      <c r="U2" s="1"/>
      <c r="V2" s="1"/>
      <c r="W2" s="1"/>
    </row>
    <row r="3" spans="1:23" s="20" customFormat="1" ht="90.75" thickBot="1">
      <c r="A3" s="65"/>
      <c r="B3" s="14" t="s">
        <v>0</v>
      </c>
      <c r="C3" s="14" t="s">
        <v>77</v>
      </c>
      <c r="D3" s="14" t="s">
        <v>34</v>
      </c>
      <c r="E3" s="14" t="s">
        <v>31</v>
      </c>
      <c r="F3" s="71" t="s">
        <v>35</v>
      </c>
      <c r="G3" s="14" t="s">
        <v>36</v>
      </c>
      <c r="H3" s="14" t="s">
        <v>37</v>
      </c>
      <c r="I3" s="14" t="s">
        <v>5</v>
      </c>
      <c r="J3" s="14" t="s">
        <v>38</v>
      </c>
      <c r="K3" s="14" t="s">
        <v>39</v>
      </c>
      <c r="L3" s="14" t="s">
        <v>40</v>
      </c>
      <c r="M3" s="14" t="s">
        <v>65</v>
      </c>
      <c r="N3" s="14" t="s">
        <v>56</v>
      </c>
      <c r="O3" s="77" t="s">
        <v>64</v>
      </c>
      <c r="P3" s="21"/>
      <c r="Q3" s="21"/>
      <c r="R3" s="21"/>
      <c r="S3" s="21"/>
      <c r="T3" s="21"/>
      <c r="U3" s="21"/>
      <c r="V3" s="21"/>
      <c r="W3" s="21"/>
    </row>
    <row r="4" spans="1:23" ht="15">
      <c r="A4" s="61">
        <v>2</v>
      </c>
      <c r="B4" s="11" t="str">
        <f>VLOOKUP(A4,Configuration!A$4:B$13,2)</f>
        <v>Bovin de boucherie</v>
      </c>
      <c r="C4" s="72" t="str">
        <f>VLOOKUP(A4,Configuration!A$4:E$14,3)</f>
        <v>lb</v>
      </c>
      <c r="D4" s="56">
        <f>VLOOKUP(A4,Configuration!A$4:E$14,4)</f>
        <v>0.1693181818181818</v>
      </c>
      <c r="E4" s="56">
        <f>VLOOKUP(A4,Configuration!A$4:E$14,5)</f>
        <v>0.12121212121212122</v>
      </c>
      <c r="F4" s="2" t="s">
        <v>57</v>
      </c>
      <c r="G4" s="6">
        <v>250</v>
      </c>
      <c r="H4" s="8">
        <v>0</v>
      </c>
      <c r="I4" s="73">
        <v>1</v>
      </c>
      <c r="J4" s="7">
        <v>400</v>
      </c>
      <c r="K4" s="13">
        <f aca="true" t="shared" si="0" ref="K4:K34">_xlfn.IFERROR(J4+H4*G4+(D4+E4)*G4/I4,0)</f>
        <v>472.63257575757575</v>
      </c>
      <c r="L4" s="57">
        <v>650</v>
      </c>
      <c r="M4" s="13">
        <f>_xlfn.IFERROR(L4-K4,0)</f>
        <v>177.36742424242425</v>
      </c>
      <c r="N4" s="59">
        <v>4</v>
      </c>
      <c r="O4" s="78">
        <f>N4*M4</f>
        <v>709.469696969697</v>
      </c>
      <c r="P4" s="1"/>
      <c r="Q4" s="1"/>
      <c r="R4" s="1"/>
      <c r="S4" s="1"/>
      <c r="T4" s="1"/>
      <c r="U4" s="1"/>
      <c r="V4" s="1"/>
      <c r="W4" s="1"/>
    </row>
    <row r="5" spans="1:23" ht="15">
      <c r="A5" s="61">
        <v>3</v>
      </c>
      <c r="B5" s="11" t="str">
        <f>VLOOKUP(A5,Configuration!A$4:B$13,2)</f>
        <v>Porc</v>
      </c>
      <c r="C5" s="72" t="str">
        <f>VLOOKUP(A5,Configuration!A$4:E$14,3)</f>
        <v>lb</v>
      </c>
      <c r="D5" s="56">
        <f>VLOOKUP(A5,Configuration!A$4:E$14,4)</f>
        <v>0.0989</v>
      </c>
      <c r="E5" s="56">
        <f>VLOOKUP(A5,Configuration!A$4:E$14,5)</f>
        <v>0.12</v>
      </c>
      <c r="F5" s="2" t="s">
        <v>57</v>
      </c>
      <c r="G5" s="6">
        <v>100</v>
      </c>
      <c r="H5" s="10">
        <v>0</v>
      </c>
      <c r="I5" s="73">
        <v>1</v>
      </c>
      <c r="J5" s="9">
        <v>60</v>
      </c>
      <c r="K5" s="13">
        <f t="shared" si="0"/>
        <v>81.89</v>
      </c>
      <c r="L5" s="57">
        <v>120</v>
      </c>
      <c r="M5" s="13">
        <f aca="true" t="shared" si="1" ref="M5:M34">_xlfn.IFERROR(L5-K5,0)</f>
        <v>38.11</v>
      </c>
      <c r="N5" s="59">
        <v>96</v>
      </c>
      <c r="O5" s="78">
        <f aca="true" t="shared" si="2" ref="O5:O34">N5*M5</f>
        <v>3658.56</v>
      </c>
      <c r="P5" s="1"/>
      <c r="Q5" s="1"/>
      <c r="R5" s="1"/>
      <c r="S5" s="1"/>
      <c r="T5" s="1"/>
      <c r="U5" s="1"/>
      <c r="V5" s="1"/>
      <c r="W5" s="1"/>
    </row>
    <row r="6" spans="1:23" ht="15">
      <c r="A6" s="61">
        <v>4</v>
      </c>
      <c r="B6" s="11" t="str">
        <f>VLOOKUP(A6,Configuration!A$4:B$13,2)</f>
        <v>Lapin</v>
      </c>
      <c r="C6" s="72" t="str">
        <f>VLOOKUP(A6,Configuration!A$4:E$14,3)</f>
        <v>lb</v>
      </c>
      <c r="D6" s="56">
        <f>VLOOKUP(A6,Configuration!A$4:E$14,4)</f>
        <v>0.3477777777777778</v>
      </c>
      <c r="E6" s="56">
        <f>VLOOKUP(A6,Configuration!A$4:E$14,5)</f>
        <v>0.6666666666666666</v>
      </c>
      <c r="F6" s="2" t="s">
        <v>58</v>
      </c>
      <c r="G6" s="6">
        <v>4</v>
      </c>
      <c r="H6" s="10">
        <v>0</v>
      </c>
      <c r="I6" s="73">
        <v>1</v>
      </c>
      <c r="J6" s="9">
        <v>4</v>
      </c>
      <c r="K6" s="13">
        <f t="shared" si="0"/>
        <v>8.057777777777778</v>
      </c>
      <c r="L6" s="57">
        <v>12</v>
      </c>
      <c r="M6" s="13">
        <f t="shared" si="1"/>
        <v>3.942222222222222</v>
      </c>
      <c r="N6" s="59">
        <v>100</v>
      </c>
      <c r="O6" s="78">
        <f t="shared" si="2"/>
        <v>394.22222222222223</v>
      </c>
      <c r="P6" s="1"/>
      <c r="Q6" s="1"/>
      <c r="R6" s="1"/>
      <c r="S6" s="1"/>
      <c r="T6" s="1"/>
      <c r="U6" s="1"/>
      <c r="V6" s="1"/>
      <c r="W6" s="1"/>
    </row>
    <row r="7" spans="1:23" ht="15">
      <c r="A7" s="61">
        <v>5</v>
      </c>
      <c r="B7" s="11" t="str">
        <f>VLOOKUP(A7,Configuration!A$4:B$13,2)</f>
        <v>Dindon</v>
      </c>
      <c r="C7" s="72" t="str">
        <f>VLOOKUP(A7,Configuration!A$4:E$14,3)</f>
        <v>lb</v>
      </c>
      <c r="D7" s="56">
        <f>VLOOKUP(A7,Configuration!A$4:E$14,4)</f>
        <v>0.1325</v>
      </c>
      <c r="E7" s="56">
        <f>VLOOKUP(A7,Configuration!A$4:E$14,5)</f>
        <v>0.6428571428571429</v>
      </c>
      <c r="F7" s="2" t="s">
        <v>59</v>
      </c>
      <c r="G7" s="6">
        <v>12</v>
      </c>
      <c r="H7" s="10">
        <v>0</v>
      </c>
      <c r="I7" s="73">
        <v>1</v>
      </c>
      <c r="J7" s="9">
        <v>10</v>
      </c>
      <c r="K7" s="13">
        <f t="shared" si="0"/>
        <v>19.304285714285715</v>
      </c>
      <c r="L7" s="57">
        <v>25</v>
      </c>
      <c r="M7" s="13">
        <f t="shared" si="1"/>
        <v>5.695714285714285</v>
      </c>
      <c r="N7" s="59">
        <v>30</v>
      </c>
      <c r="O7" s="78">
        <f t="shared" si="2"/>
        <v>170.87142857142854</v>
      </c>
      <c r="P7" s="1"/>
      <c r="Q7" s="1"/>
      <c r="R7" s="1"/>
      <c r="S7" s="1"/>
      <c r="T7" s="1"/>
      <c r="U7" s="1"/>
      <c r="V7" s="1"/>
      <c r="W7" s="1"/>
    </row>
    <row r="8" spans="1:23" ht="15">
      <c r="A8" s="61">
        <v>5</v>
      </c>
      <c r="B8" s="11" t="str">
        <f>VLOOKUP(A8,Configuration!A$4:B$13,2)</f>
        <v>Dindon</v>
      </c>
      <c r="C8" s="72" t="str">
        <f>VLOOKUP(A8,Configuration!A$4:E$14,3)</f>
        <v>lb</v>
      </c>
      <c r="D8" s="56">
        <f>VLOOKUP(A8,Configuration!A$4:E$14,4)</f>
        <v>0.1325</v>
      </c>
      <c r="E8" s="56">
        <f>VLOOKUP(A8,Configuration!A$4:E$14,5)</f>
        <v>0.6428571428571429</v>
      </c>
      <c r="F8" s="2" t="s">
        <v>60</v>
      </c>
      <c r="G8" s="6">
        <v>16</v>
      </c>
      <c r="H8" s="10">
        <v>0</v>
      </c>
      <c r="I8" s="73">
        <v>1</v>
      </c>
      <c r="J8" s="9">
        <v>12</v>
      </c>
      <c r="K8" s="13">
        <f t="shared" si="0"/>
        <v>24.405714285714286</v>
      </c>
      <c r="L8" s="57">
        <v>32</v>
      </c>
      <c r="M8" s="13">
        <f t="shared" si="1"/>
        <v>7.594285714285714</v>
      </c>
      <c r="N8" s="59">
        <v>20</v>
      </c>
      <c r="O8" s="78">
        <f t="shared" si="2"/>
        <v>151.8857142857143</v>
      </c>
      <c r="P8" s="1"/>
      <c r="Q8" s="1"/>
      <c r="R8" s="1"/>
      <c r="S8" s="1"/>
      <c r="T8" s="1"/>
      <c r="U8" s="1"/>
      <c r="V8" s="1"/>
      <c r="W8" s="1"/>
    </row>
    <row r="9" spans="1:23" ht="15">
      <c r="A9" s="61">
        <v>5</v>
      </c>
      <c r="B9" s="11" t="str">
        <f>VLOOKUP(A9,Configuration!A$4:B$13,2)</f>
        <v>Dindon</v>
      </c>
      <c r="C9" s="72" t="str">
        <f>VLOOKUP(A9,Configuration!A$4:E$14,3)</f>
        <v>lb</v>
      </c>
      <c r="D9" s="56">
        <f>VLOOKUP(A9,Configuration!A$4:E$14,4)</f>
        <v>0.1325</v>
      </c>
      <c r="E9" s="56">
        <f>VLOOKUP(A9,Configuration!A$4:E$14,5)</f>
        <v>0.6428571428571429</v>
      </c>
      <c r="F9" s="2" t="s">
        <v>61</v>
      </c>
      <c r="G9" s="6">
        <v>1</v>
      </c>
      <c r="H9" s="10">
        <v>3.2</v>
      </c>
      <c r="I9" s="73">
        <v>0.53</v>
      </c>
      <c r="J9" s="9">
        <v>0.8</v>
      </c>
      <c r="K9" s="13">
        <f t="shared" si="0"/>
        <v>5.462938005390836</v>
      </c>
      <c r="L9" s="57">
        <v>6</v>
      </c>
      <c r="M9" s="13">
        <f t="shared" si="1"/>
        <v>0.5370619946091644</v>
      </c>
      <c r="N9" s="59">
        <v>500</v>
      </c>
      <c r="O9" s="78">
        <f t="shared" si="2"/>
        <v>268.5309973045822</v>
      </c>
      <c r="P9" s="1"/>
      <c r="Q9" s="1"/>
      <c r="R9" s="1"/>
      <c r="S9" s="1"/>
      <c r="T9" s="1"/>
      <c r="U9" s="1"/>
      <c r="V9" s="1"/>
      <c r="W9" s="1"/>
    </row>
    <row r="10" spans="1:23" ht="15">
      <c r="A10" s="61">
        <v>5</v>
      </c>
      <c r="B10" s="11" t="str">
        <f>VLOOKUP(A10,Configuration!A$4:B$13,2)</f>
        <v>Dindon</v>
      </c>
      <c r="C10" s="72" t="str">
        <f>VLOOKUP(A10,Configuration!A$4:E$14,3)</f>
        <v>lb</v>
      </c>
      <c r="D10" s="56">
        <f>VLOOKUP(A10,Configuration!A$4:E$14,4)</f>
        <v>0.1325</v>
      </c>
      <c r="E10" s="56">
        <f>VLOOKUP(A10,Configuration!A$4:E$14,5)</f>
        <v>0.6428571428571429</v>
      </c>
      <c r="F10" s="2" t="s">
        <v>106</v>
      </c>
      <c r="G10" s="6">
        <v>1</v>
      </c>
      <c r="H10" s="10">
        <v>0</v>
      </c>
      <c r="I10" s="73">
        <v>1</v>
      </c>
      <c r="J10" s="9">
        <v>0.8</v>
      </c>
      <c r="K10" s="13">
        <f t="shared" si="0"/>
        <v>1.575357142857143</v>
      </c>
      <c r="L10" s="57">
        <v>2.2</v>
      </c>
      <c r="M10" s="13">
        <f t="shared" si="1"/>
        <v>0.6246428571428573</v>
      </c>
      <c r="N10" s="59">
        <v>150</v>
      </c>
      <c r="O10" s="78">
        <f t="shared" si="2"/>
        <v>93.6964285714286</v>
      </c>
      <c r="P10" s="1"/>
      <c r="Q10" s="1"/>
      <c r="R10" s="1"/>
      <c r="S10" s="1"/>
      <c r="T10" s="1"/>
      <c r="U10" s="1"/>
      <c r="V10" s="1"/>
      <c r="W10" s="1"/>
    </row>
    <row r="11" spans="1:23" ht="15">
      <c r="A11" s="61">
        <v>5</v>
      </c>
      <c r="B11" s="11" t="str">
        <f>VLOOKUP(A11,Configuration!A$4:B$13,2)</f>
        <v>Dindon</v>
      </c>
      <c r="C11" s="72" t="str">
        <f>VLOOKUP(A11,Configuration!A$4:E$14,3)</f>
        <v>lb</v>
      </c>
      <c r="D11" s="56">
        <f>VLOOKUP(A11,Configuration!A$4:E$14,4)</f>
        <v>0.1325</v>
      </c>
      <c r="E11" s="56">
        <f>VLOOKUP(A11,Configuration!A$4:E$14,5)</f>
        <v>0.6428571428571429</v>
      </c>
      <c r="F11" s="2" t="s">
        <v>61</v>
      </c>
      <c r="G11" s="6">
        <v>1</v>
      </c>
      <c r="H11" s="10">
        <v>1.14</v>
      </c>
      <c r="I11" s="73">
        <v>0.93</v>
      </c>
      <c r="J11" s="9">
        <v>0.8</v>
      </c>
      <c r="K11" s="13">
        <f t="shared" si="0"/>
        <v>2.7737173579109062</v>
      </c>
      <c r="L11" s="57">
        <v>6</v>
      </c>
      <c r="M11" s="13">
        <f t="shared" si="1"/>
        <v>3.2262826420890938</v>
      </c>
      <c r="N11" s="59">
        <v>500</v>
      </c>
      <c r="O11" s="78">
        <f t="shared" si="2"/>
        <v>1613.1413210445469</v>
      </c>
      <c r="P11" s="1"/>
      <c r="Q11" s="1"/>
      <c r="R11" s="1"/>
      <c r="S11" s="1"/>
      <c r="T11" s="1"/>
      <c r="U11" s="1"/>
      <c r="V11" s="1"/>
      <c r="W11" s="1"/>
    </row>
    <row r="12" spans="1:23" ht="15">
      <c r="A12" s="61">
        <v>5</v>
      </c>
      <c r="B12" s="11" t="str">
        <f>VLOOKUP(A12,Configuration!A$4:B$13,2)</f>
        <v>Dindon</v>
      </c>
      <c r="C12" s="72" t="str">
        <f>VLOOKUP(A12,Configuration!A$4:E$14,3)</f>
        <v>lb</v>
      </c>
      <c r="D12" s="56">
        <f>VLOOKUP(A12,Configuration!A$4:E$14,4)</f>
        <v>0.1325</v>
      </c>
      <c r="E12" s="56">
        <f>VLOOKUP(A12,Configuration!A$4:E$14,5)</f>
        <v>0.6428571428571429</v>
      </c>
      <c r="F12" s="2" t="s">
        <v>107</v>
      </c>
      <c r="G12" s="6">
        <v>1</v>
      </c>
      <c r="H12" s="10">
        <v>1.14</v>
      </c>
      <c r="I12" s="73">
        <v>0.93</v>
      </c>
      <c r="J12" s="9">
        <v>0.8</v>
      </c>
      <c r="K12" s="13">
        <f t="shared" si="0"/>
        <v>2.7737173579109062</v>
      </c>
      <c r="L12" s="57">
        <v>2.2</v>
      </c>
      <c r="M12" s="13">
        <f t="shared" si="1"/>
        <v>-0.5737173579109061</v>
      </c>
      <c r="N12" s="59">
        <v>150</v>
      </c>
      <c r="O12" s="78">
        <f t="shared" si="2"/>
        <v>-86.05760368663591</v>
      </c>
      <c r="P12" s="1"/>
      <c r="Q12" s="1"/>
      <c r="R12" s="1"/>
      <c r="S12" s="1"/>
      <c r="T12" s="1"/>
      <c r="U12" s="1"/>
      <c r="V12" s="1"/>
      <c r="W12" s="1"/>
    </row>
    <row r="13" spans="1:23" ht="15">
      <c r="A13" s="61">
        <v>1</v>
      </c>
      <c r="B13" s="11" t="str">
        <f>VLOOKUP(A13,Configuration!A$4:B$13,2)</f>
        <v>Catégorie de produit</v>
      </c>
      <c r="C13" s="72" t="str">
        <f>VLOOKUP(A13,Configuration!A$4:E$14,3)</f>
        <v>Unité de poids des produits retournés de l'abattoir</v>
      </c>
      <c r="D13" s="56" t="str">
        <f>VLOOKUP(A13,Configuration!A$4:E$14,4)</f>
        <v>Coût de transport par unité de poids </v>
      </c>
      <c r="E13" s="56" t="str">
        <f>VLOOKUP(A13,Configuration!A$4:E$14,5)</f>
        <v>Coût d'abattage par unité de poids </v>
      </c>
      <c r="F13" s="2" t="s">
        <v>3</v>
      </c>
      <c r="G13" s="6">
        <v>0</v>
      </c>
      <c r="H13" s="10">
        <v>0</v>
      </c>
      <c r="I13" s="73">
        <v>1</v>
      </c>
      <c r="J13" s="9">
        <v>0</v>
      </c>
      <c r="K13" s="13">
        <f t="shared" si="0"/>
        <v>0</v>
      </c>
      <c r="L13" s="57"/>
      <c r="M13" s="13">
        <f t="shared" si="1"/>
        <v>0</v>
      </c>
      <c r="N13" s="59"/>
      <c r="O13" s="78">
        <f t="shared" si="2"/>
        <v>0</v>
      </c>
      <c r="P13" s="1"/>
      <c r="Q13" s="1"/>
      <c r="R13" s="1"/>
      <c r="S13" s="1"/>
      <c r="T13" s="1"/>
      <c r="U13" s="1"/>
      <c r="V13" s="1"/>
      <c r="W13" s="1"/>
    </row>
    <row r="14" spans="1:23" ht="15">
      <c r="A14" s="61">
        <v>1</v>
      </c>
      <c r="B14" s="11" t="str">
        <f>VLOOKUP(A14,Configuration!A$4:B$13,2)</f>
        <v>Catégorie de produit</v>
      </c>
      <c r="C14" s="72" t="str">
        <f>VLOOKUP(A14,Configuration!A$4:E$14,3)</f>
        <v>Unité de poids des produits retournés de l'abattoir</v>
      </c>
      <c r="D14" s="56" t="str">
        <f>VLOOKUP(A14,Configuration!A$4:E$14,4)</f>
        <v>Coût de transport par unité de poids </v>
      </c>
      <c r="E14" s="56" t="str">
        <f>VLOOKUP(A14,Configuration!A$4:E$14,5)</f>
        <v>Coût d'abattage par unité de poids </v>
      </c>
      <c r="F14" s="2" t="s">
        <v>3</v>
      </c>
      <c r="G14" s="6">
        <v>0</v>
      </c>
      <c r="H14" s="10">
        <v>0</v>
      </c>
      <c r="I14" s="73">
        <v>1</v>
      </c>
      <c r="J14" s="9">
        <v>0</v>
      </c>
      <c r="K14" s="13">
        <f t="shared" si="0"/>
        <v>0</v>
      </c>
      <c r="L14" s="57"/>
      <c r="M14" s="13">
        <f t="shared" si="1"/>
        <v>0</v>
      </c>
      <c r="N14" s="59"/>
      <c r="O14" s="78">
        <f t="shared" si="2"/>
        <v>0</v>
      </c>
      <c r="P14" s="1"/>
      <c r="Q14" s="1"/>
      <c r="R14" s="1"/>
      <c r="S14" s="1"/>
      <c r="T14" s="1"/>
      <c r="U14" s="1"/>
      <c r="V14" s="1"/>
      <c r="W14" s="1"/>
    </row>
    <row r="15" spans="1:23" ht="15">
      <c r="A15" s="61">
        <v>1</v>
      </c>
      <c r="B15" s="11" t="str">
        <f>VLOOKUP(A15,Configuration!A$4:B$13,2)</f>
        <v>Catégorie de produit</v>
      </c>
      <c r="C15" s="72" t="str">
        <f>VLOOKUP(A15,Configuration!A$4:E$14,3)</f>
        <v>Unité de poids des produits retournés de l'abattoir</v>
      </c>
      <c r="D15" s="56" t="str">
        <f>VLOOKUP(A15,Configuration!A$4:E$14,4)</f>
        <v>Coût de transport par unité de poids </v>
      </c>
      <c r="E15" s="56" t="str">
        <f>VLOOKUP(A15,Configuration!A$4:E$14,5)</f>
        <v>Coût d'abattage par unité de poids </v>
      </c>
      <c r="F15" s="2" t="s">
        <v>3</v>
      </c>
      <c r="G15" s="6">
        <v>0</v>
      </c>
      <c r="H15" s="10">
        <v>0</v>
      </c>
      <c r="I15" s="73">
        <v>1</v>
      </c>
      <c r="J15" s="9">
        <v>0</v>
      </c>
      <c r="K15" s="13">
        <f t="shared" si="0"/>
        <v>0</v>
      </c>
      <c r="L15" s="57"/>
      <c r="M15" s="13">
        <f t="shared" si="1"/>
        <v>0</v>
      </c>
      <c r="N15" s="59"/>
      <c r="O15" s="78">
        <f t="shared" si="2"/>
        <v>0</v>
      </c>
      <c r="P15" s="1"/>
      <c r="Q15" s="1"/>
      <c r="R15" s="1"/>
      <c r="S15" s="1"/>
      <c r="T15" s="1"/>
      <c r="U15" s="1"/>
      <c r="V15" s="1"/>
      <c r="W15" s="1"/>
    </row>
    <row r="16" spans="1:23" ht="15">
      <c r="A16" s="61">
        <v>1</v>
      </c>
      <c r="B16" s="11" t="str">
        <f>VLOOKUP(A16,Configuration!A$4:B$13,2)</f>
        <v>Catégorie de produit</v>
      </c>
      <c r="C16" s="72" t="str">
        <f>VLOOKUP(A16,Configuration!A$4:E$14,3)</f>
        <v>Unité de poids des produits retournés de l'abattoir</v>
      </c>
      <c r="D16" s="56" t="str">
        <f>VLOOKUP(A16,Configuration!A$4:E$14,4)</f>
        <v>Coût de transport par unité de poids </v>
      </c>
      <c r="E16" s="56" t="str">
        <f>VLOOKUP(A16,Configuration!A$4:E$14,5)</f>
        <v>Coût d'abattage par unité de poids </v>
      </c>
      <c r="F16" s="2" t="s">
        <v>3</v>
      </c>
      <c r="G16" s="6">
        <v>0</v>
      </c>
      <c r="H16" s="10">
        <v>0</v>
      </c>
      <c r="I16" s="73">
        <v>1</v>
      </c>
      <c r="J16" s="9">
        <v>0</v>
      </c>
      <c r="K16" s="13">
        <f t="shared" si="0"/>
        <v>0</v>
      </c>
      <c r="L16" s="57"/>
      <c r="M16" s="13">
        <f t="shared" si="1"/>
        <v>0</v>
      </c>
      <c r="N16" s="59"/>
      <c r="O16" s="78">
        <f t="shared" si="2"/>
        <v>0</v>
      </c>
      <c r="P16" s="1"/>
      <c r="Q16" s="1"/>
      <c r="R16" s="1"/>
      <c r="S16" s="1"/>
      <c r="T16" s="1"/>
      <c r="U16" s="1"/>
      <c r="V16" s="1"/>
      <c r="W16" s="1"/>
    </row>
    <row r="17" spans="1:23" ht="15">
      <c r="A17" s="61">
        <v>1</v>
      </c>
      <c r="B17" s="11" t="str">
        <f>VLOOKUP(A17,Configuration!A$4:B$13,2)</f>
        <v>Catégorie de produit</v>
      </c>
      <c r="C17" s="72" t="str">
        <f>VLOOKUP(A17,Configuration!A$4:E$14,3)</f>
        <v>Unité de poids des produits retournés de l'abattoir</v>
      </c>
      <c r="D17" s="56" t="str">
        <f>VLOOKUP(A17,Configuration!A$4:E$14,4)</f>
        <v>Coût de transport par unité de poids </v>
      </c>
      <c r="E17" s="56" t="str">
        <f>VLOOKUP(A17,Configuration!A$4:E$14,5)</f>
        <v>Coût d'abattage par unité de poids </v>
      </c>
      <c r="F17" s="2" t="s">
        <v>3</v>
      </c>
      <c r="G17" s="6">
        <v>0</v>
      </c>
      <c r="H17" s="10">
        <v>0</v>
      </c>
      <c r="I17" s="73">
        <v>1</v>
      </c>
      <c r="J17" s="9">
        <v>0</v>
      </c>
      <c r="K17" s="13">
        <f t="shared" si="0"/>
        <v>0</v>
      </c>
      <c r="L17" s="57"/>
      <c r="M17" s="13">
        <f t="shared" si="1"/>
        <v>0</v>
      </c>
      <c r="N17" s="59"/>
      <c r="O17" s="78">
        <f t="shared" si="2"/>
        <v>0</v>
      </c>
      <c r="P17" s="1"/>
      <c r="Q17" s="1"/>
      <c r="R17" s="1"/>
      <c r="S17" s="1"/>
      <c r="T17" s="1"/>
      <c r="U17" s="1"/>
      <c r="V17" s="1"/>
      <c r="W17" s="1"/>
    </row>
    <row r="18" spans="1:23" ht="15">
      <c r="A18" s="61">
        <v>1</v>
      </c>
      <c r="B18" s="11" t="str">
        <f>VLOOKUP(A18,Configuration!A$4:B$13,2)</f>
        <v>Catégorie de produit</v>
      </c>
      <c r="C18" s="72" t="str">
        <f>VLOOKUP(A18,Configuration!A$4:E$14,3)</f>
        <v>Unité de poids des produits retournés de l'abattoir</v>
      </c>
      <c r="D18" s="56" t="str">
        <f>VLOOKUP(A18,Configuration!A$4:E$14,4)</f>
        <v>Coût de transport par unité de poids </v>
      </c>
      <c r="E18" s="56" t="str">
        <f>VLOOKUP(A18,Configuration!A$4:E$14,5)</f>
        <v>Coût d'abattage par unité de poids </v>
      </c>
      <c r="F18" s="2" t="s">
        <v>3</v>
      </c>
      <c r="G18" s="6">
        <v>0</v>
      </c>
      <c r="H18" s="10">
        <v>0</v>
      </c>
      <c r="I18" s="73">
        <v>1</v>
      </c>
      <c r="J18" s="9">
        <v>0</v>
      </c>
      <c r="K18" s="13">
        <f t="shared" si="0"/>
        <v>0</v>
      </c>
      <c r="L18" s="57"/>
      <c r="M18" s="13">
        <f t="shared" si="1"/>
        <v>0</v>
      </c>
      <c r="N18" s="59"/>
      <c r="O18" s="78">
        <f t="shared" si="2"/>
        <v>0</v>
      </c>
      <c r="P18" s="1"/>
      <c r="Q18" s="1"/>
      <c r="R18" s="1"/>
      <c r="S18" s="1"/>
      <c r="T18" s="1"/>
      <c r="U18" s="1"/>
      <c r="V18" s="1"/>
      <c r="W18" s="1"/>
    </row>
    <row r="19" spans="1:23" ht="15">
      <c r="A19" s="61">
        <v>1</v>
      </c>
      <c r="B19" s="11" t="str">
        <f>VLOOKUP(A19,Configuration!A$4:B$13,2)</f>
        <v>Catégorie de produit</v>
      </c>
      <c r="C19" s="72" t="str">
        <f>VLOOKUP(A19,Configuration!A$4:E$14,3)</f>
        <v>Unité de poids des produits retournés de l'abattoir</v>
      </c>
      <c r="D19" s="56" t="str">
        <f>VLOOKUP(A19,Configuration!A$4:E$14,4)</f>
        <v>Coût de transport par unité de poids </v>
      </c>
      <c r="E19" s="56" t="str">
        <f>VLOOKUP(A19,Configuration!A$4:E$14,5)</f>
        <v>Coût d'abattage par unité de poids </v>
      </c>
      <c r="F19" s="2" t="s">
        <v>3</v>
      </c>
      <c r="G19" s="6">
        <v>0</v>
      </c>
      <c r="H19" s="10">
        <v>0</v>
      </c>
      <c r="I19" s="73">
        <v>1</v>
      </c>
      <c r="J19" s="9">
        <v>0</v>
      </c>
      <c r="K19" s="13">
        <f t="shared" si="0"/>
        <v>0</v>
      </c>
      <c r="L19" s="57"/>
      <c r="M19" s="13">
        <f t="shared" si="1"/>
        <v>0</v>
      </c>
      <c r="N19" s="59"/>
      <c r="O19" s="78">
        <f t="shared" si="2"/>
        <v>0</v>
      </c>
      <c r="P19" s="1"/>
      <c r="Q19" s="1"/>
      <c r="R19" s="1"/>
      <c r="S19" s="1"/>
      <c r="T19" s="1"/>
      <c r="U19" s="1"/>
      <c r="V19" s="1"/>
      <c r="W19" s="1"/>
    </row>
    <row r="20" spans="1:23" ht="15">
      <c r="A20" s="61">
        <v>1</v>
      </c>
      <c r="B20" s="11" t="str">
        <f>VLOOKUP(A20,Configuration!A$4:B$13,2)</f>
        <v>Catégorie de produit</v>
      </c>
      <c r="C20" s="72" t="str">
        <f>VLOOKUP(A20,Configuration!A$4:E$14,3)</f>
        <v>Unité de poids des produits retournés de l'abattoir</v>
      </c>
      <c r="D20" s="56" t="str">
        <f>VLOOKUP(A20,Configuration!A$4:E$14,4)</f>
        <v>Coût de transport par unité de poids </v>
      </c>
      <c r="E20" s="56" t="str">
        <f>VLOOKUP(A20,Configuration!A$4:E$14,5)</f>
        <v>Coût d'abattage par unité de poids </v>
      </c>
      <c r="F20" s="2" t="s">
        <v>3</v>
      </c>
      <c r="G20" s="6">
        <v>0</v>
      </c>
      <c r="H20" s="10">
        <v>0</v>
      </c>
      <c r="I20" s="73">
        <v>1</v>
      </c>
      <c r="J20" s="9">
        <v>0</v>
      </c>
      <c r="K20" s="13">
        <f t="shared" si="0"/>
        <v>0</v>
      </c>
      <c r="L20" s="57"/>
      <c r="M20" s="13">
        <f t="shared" si="1"/>
        <v>0</v>
      </c>
      <c r="N20" s="59"/>
      <c r="O20" s="78">
        <f t="shared" si="2"/>
        <v>0</v>
      </c>
      <c r="P20" s="1"/>
      <c r="Q20" s="1"/>
      <c r="R20" s="1"/>
      <c r="S20" s="1"/>
      <c r="T20" s="1"/>
      <c r="U20" s="1"/>
      <c r="V20" s="1"/>
      <c r="W20" s="1"/>
    </row>
    <row r="21" spans="1:23" ht="15">
      <c r="A21" s="61">
        <v>1</v>
      </c>
      <c r="B21" s="11" t="str">
        <f>VLOOKUP(A21,Configuration!A$4:B$13,2)</f>
        <v>Catégorie de produit</v>
      </c>
      <c r="C21" s="72" t="str">
        <f>VLOOKUP(A21,Configuration!A$4:E$14,3)</f>
        <v>Unité de poids des produits retournés de l'abattoir</v>
      </c>
      <c r="D21" s="56" t="str">
        <f>VLOOKUP(A21,Configuration!A$4:E$14,4)</f>
        <v>Coût de transport par unité de poids </v>
      </c>
      <c r="E21" s="56" t="str">
        <f>VLOOKUP(A21,Configuration!A$4:E$14,5)</f>
        <v>Coût d'abattage par unité de poids </v>
      </c>
      <c r="F21" s="2" t="s">
        <v>3</v>
      </c>
      <c r="G21" s="6">
        <v>0</v>
      </c>
      <c r="H21" s="10">
        <v>0</v>
      </c>
      <c r="I21" s="73">
        <v>1</v>
      </c>
      <c r="J21" s="9">
        <v>0</v>
      </c>
      <c r="K21" s="13">
        <f t="shared" si="0"/>
        <v>0</v>
      </c>
      <c r="L21" s="57"/>
      <c r="M21" s="13">
        <f t="shared" si="1"/>
        <v>0</v>
      </c>
      <c r="N21" s="59"/>
      <c r="O21" s="78">
        <f t="shared" si="2"/>
        <v>0</v>
      </c>
      <c r="P21" s="1"/>
      <c r="Q21" s="1"/>
      <c r="R21" s="1"/>
      <c r="S21" s="1"/>
      <c r="T21" s="1"/>
      <c r="U21" s="1"/>
      <c r="V21" s="1"/>
      <c r="W21" s="1"/>
    </row>
    <row r="22" spans="1:23" ht="15">
      <c r="A22" s="61">
        <v>1</v>
      </c>
      <c r="B22" s="11" t="str">
        <f>VLOOKUP(A22,Configuration!A$4:B$13,2)</f>
        <v>Catégorie de produit</v>
      </c>
      <c r="C22" s="72" t="str">
        <f>VLOOKUP(A22,Configuration!A$4:E$14,3)</f>
        <v>Unité de poids des produits retournés de l'abattoir</v>
      </c>
      <c r="D22" s="56" t="str">
        <f>VLOOKUP(A22,Configuration!A$4:E$14,4)</f>
        <v>Coût de transport par unité de poids </v>
      </c>
      <c r="E22" s="56" t="str">
        <f>VLOOKUP(A22,Configuration!A$4:E$14,5)</f>
        <v>Coût d'abattage par unité de poids </v>
      </c>
      <c r="F22" s="2" t="s">
        <v>3</v>
      </c>
      <c r="G22" s="6">
        <v>0</v>
      </c>
      <c r="H22" s="10">
        <v>0</v>
      </c>
      <c r="I22" s="73">
        <v>1</v>
      </c>
      <c r="J22" s="9">
        <v>0</v>
      </c>
      <c r="K22" s="13">
        <f t="shared" si="0"/>
        <v>0</v>
      </c>
      <c r="L22" s="57"/>
      <c r="M22" s="13">
        <f t="shared" si="1"/>
        <v>0</v>
      </c>
      <c r="N22" s="59"/>
      <c r="O22" s="78">
        <f t="shared" si="2"/>
        <v>0</v>
      </c>
      <c r="P22" s="1"/>
      <c r="Q22" s="1"/>
      <c r="R22" s="1"/>
      <c r="S22" s="1"/>
      <c r="T22" s="1"/>
      <c r="U22" s="1"/>
      <c r="V22" s="1"/>
      <c r="W22" s="1"/>
    </row>
    <row r="23" spans="1:23" ht="15">
      <c r="A23" s="61">
        <v>1</v>
      </c>
      <c r="B23" s="11" t="str">
        <f>VLOOKUP(A23,Configuration!A$4:B$13,2)</f>
        <v>Catégorie de produit</v>
      </c>
      <c r="C23" s="72" t="str">
        <f>VLOOKUP(A23,Configuration!A$4:E$14,3)</f>
        <v>Unité de poids des produits retournés de l'abattoir</v>
      </c>
      <c r="D23" s="56" t="str">
        <f>VLOOKUP(A23,Configuration!A$4:E$14,4)</f>
        <v>Coût de transport par unité de poids </v>
      </c>
      <c r="E23" s="56" t="str">
        <f>VLOOKUP(A23,Configuration!A$4:E$14,5)</f>
        <v>Coût d'abattage par unité de poids </v>
      </c>
      <c r="F23" s="2" t="s">
        <v>3</v>
      </c>
      <c r="G23" s="6">
        <v>0</v>
      </c>
      <c r="H23" s="10">
        <v>0</v>
      </c>
      <c r="I23" s="73">
        <v>1</v>
      </c>
      <c r="J23" s="9">
        <v>0</v>
      </c>
      <c r="K23" s="13">
        <f t="shared" si="0"/>
        <v>0</v>
      </c>
      <c r="L23" s="57"/>
      <c r="M23" s="13">
        <f t="shared" si="1"/>
        <v>0</v>
      </c>
      <c r="N23" s="59"/>
      <c r="O23" s="78">
        <f t="shared" si="2"/>
        <v>0</v>
      </c>
      <c r="P23" s="1"/>
      <c r="Q23" s="1"/>
      <c r="R23" s="1"/>
      <c r="S23" s="1"/>
      <c r="T23" s="1"/>
      <c r="U23" s="1"/>
      <c r="V23" s="1"/>
      <c r="W23" s="1"/>
    </row>
    <row r="24" spans="1:23" ht="15">
      <c r="A24" s="61">
        <v>1</v>
      </c>
      <c r="B24" s="11" t="str">
        <f>VLOOKUP(A24,Configuration!A$4:B$13,2)</f>
        <v>Catégorie de produit</v>
      </c>
      <c r="C24" s="72" t="str">
        <f>VLOOKUP(A24,Configuration!A$4:E$14,3)</f>
        <v>Unité de poids des produits retournés de l'abattoir</v>
      </c>
      <c r="D24" s="56" t="str">
        <f>VLOOKUP(A24,Configuration!A$4:E$14,4)</f>
        <v>Coût de transport par unité de poids </v>
      </c>
      <c r="E24" s="56" t="str">
        <f>VLOOKUP(A24,Configuration!A$4:E$14,5)</f>
        <v>Coût d'abattage par unité de poids </v>
      </c>
      <c r="F24" s="2" t="s">
        <v>3</v>
      </c>
      <c r="G24" s="6">
        <v>0</v>
      </c>
      <c r="H24" s="10">
        <v>0</v>
      </c>
      <c r="I24" s="73">
        <v>1</v>
      </c>
      <c r="J24" s="9">
        <v>0</v>
      </c>
      <c r="K24" s="13">
        <f t="shared" si="0"/>
        <v>0</v>
      </c>
      <c r="L24" s="57"/>
      <c r="M24" s="13">
        <f t="shared" si="1"/>
        <v>0</v>
      </c>
      <c r="N24" s="59"/>
      <c r="O24" s="78">
        <f t="shared" si="2"/>
        <v>0</v>
      </c>
      <c r="P24" s="1"/>
      <c r="Q24" s="1"/>
      <c r="R24" s="1"/>
      <c r="S24" s="1"/>
      <c r="T24" s="1"/>
      <c r="U24" s="1"/>
      <c r="V24" s="1"/>
      <c r="W24" s="1"/>
    </row>
    <row r="25" spans="1:23" ht="15">
      <c r="A25" s="61">
        <v>1</v>
      </c>
      <c r="B25" s="11" t="str">
        <f>VLOOKUP(A25,Configuration!A$4:B$13,2)</f>
        <v>Catégorie de produit</v>
      </c>
      <c r="C25" s="72" t="str">
        <f>VLOOKUP(A25,Configuration!A$4:E$14,3)</f>
        <v>Unité de poids des produits retournés de l'abattoir</v>
      </c>
      <c r="D25" s="56" t="str">
        <f>VLOOKUP(A25,Configuration!A$4:E$14,4)</f>
        <v>Coût de transport par unité de poids </v>
      </c>
      <c r="E25" s="56" t="str">
        <f>VLOOKUP(A25,Configuration!A$4:E$14,5)</f>
        <v>Coût d'abattage par unité de poids </v>
      </c>
      <c r="F25" s="2" t="s">
        <v>3</v>
      </c>
      <c r="G25" s="6">
        <v>0</v>
      </c>
      <c r="H25" s="10">
        <v>0</v>
      </c>
      <c r="I25" s="73">
        <v>1</v>
      </c>
      <c r="J25" s="9">
        <v>0</v>
      </c>
      <c r="K25" s="13">
        <f t="shared" si="0"/>
        <v>0</v>
      </c>
      <c r="L25" s="57"/>
      <c r="M25" s="13">
        <f t="shared" si="1"/>
        <v>0</v>
      </c>
      <c r="N25" s="59"/>
      <c r="O25" s="78">
        <f t="shared" si="2"/>
        <v>0</v>
      </c>
      <c r="P25" s="1"/>
      <c r="Q25" s="1"/>
      <c r="R25" s="1"/>
      <c r="S25" s="1"/>
      <c r="T25" s="1"/>
      <c r="U25" s="1"/>
      <c r="V25" s="1"/>
      <c r="W25" s="1"/>
    </row>
    <row r="26" spans="1:23" ht="15">
      <c r="A26" s="61">
        <v>1</v>
      </c>
      <c r="B26" s="11" t="str">
        <f>VLOOKUP(A26,Configuration!A$4:B$13,2)</f>
        <v>Catégorie de produit</v>
      </c>
      <c r="C26" s="72" t="str">
        <f>VLOOKUP(A26,Configuration!A$4:E$14,3)</f>
        <v>Unité de poids des produits retournés de l'abattoir</v>
      </c>
      <c r="D26" s="56" t="str">
        <f>VLOOKUP(A26,Configuration!A$4:E$14,4)</f>
        <v>Coût de transport par unité de poids </v>
      </c>
      <c r="E26" s="56" t="str">
        <f>VLOOKUP(A26,Configuration!A$4:E$14,5)</f>
        <v>Coût d'abattage par unité de poids </v>
      </c>
      <c r="F26" s="2" t="s">
        <v>3</v>
      </c>
      <c r="G26" s="6">
        <v>0</v>
      </c>
      <c r="H26" s="10">
        <v>0</v>
      </c>
      <c r="I26" s="73">
        <v>1</v>
      </c>
      <c r="J26" s="9">
        <v>0</v>
      </c>
      <c r="K26" s="13">
        <f t="shared" si="0"/>
        <v>0</v>
      </c>
      <c r="L26" s="57"/>
      <c r="M26" s="13">
        <f t="shared" si="1"/>
        <v>0</v>
      </c>
      <c r="N26" s="59"/>
      <c r="O26" s="78">
        <f t="shared" si="2"/>
        <v>0</v>
      </c>
      <c r="P26" s="1"/>
      <c r="Q26" s="1"/>
      <c r="R26" s="1"/>
      <c r="S26" s="1"/>
      <c r="T26" s="1"/>
      <c r="U26" s="1"/>
      <c r="V26" s="1"/>
      <c r="W26" s="1"/>
    </row>
    <row r="27" spans="1:23" ht="15">
      <c r="A27" s="61">
        <v>1</v>
      </c>
      <c r="B27" s="11" t="str">
        <f>VLOOKUP(A27,Configuration!A$4:B$13,2)</f>
        <v>Catégorie de produit</v>
      </c>
      <c r="C27" s="72" t="str">
        <f>VLOOKUP(A27,Configuration!A$4:E$14,3)</f>
        <v>Unité de poids des produits retournés de l'abattoir</v>
      </c>
      <c r="D27" s="56" t="str">
        <f>VLOOKUP(A27,Configuration!A$4:E$14,4)</f>
        <v>Coût de transport par unité de poids </v>
      </c>
      <c r="E27" s="56" t="str">
        <f>VLOOKUP(A27,Configuration!A$4:E$14,5)</f>
        <v>Coût d'abattage par unité de poids </v>
      </c>
      <c r="F27" s="2" t="s">
        <v>3</v>
      </c>
      <c r="G27" s="6">
        <v>0</v>
      </c>
      <c r="H27" s="10">
        <v>0</v>
      </c>
      <c r="I27" s="73">
        <v>1</v>
      </c>
      <c r="J27" s="9">
        <v>0</v>
      </c>
      <c r="K27" s="13">
        <f t="shared" si="0"/>
        <v>0</v>
      </c>
      <c r="L27" s="57"/>
      <c r="M27" s="13">
        <f t="shared" si="1"/>
        <v>0</v>
      </c>
      <c r="N27" s="59"/>
      <c r="O27" s="78">
        <f t="shared" si="2"/>
        <v>0</v>
      </c>
      <c r="P27" s="1"/>
      <c r="Q27" s="1"/>
      <c r="R27" s="1"/>
      <c r="S27" s="1"/>
      <c r="T27" s="1"/>
      <c r="U27" s="1"/>
      <c r="V27" s="1"/>
      <c r="W27" s="1"/>
    </row>
    <row r="28" spans="1:23" ht="15">
      <c r="A28" s="61">
        <v>1</v>
      </c>
      <c r="B28" s="11" t="str">
        <f>VLOOKUP(A28,Configuration!A$4:B$13,2)</f>
        <v>Catégorie de produit</v>
      </c>
      <c r="C28" s="72" t="str">
        <f>VLOOKUP(A28,Configuration!A$4:E$14,3)</f>
        <v>Unité de poids des produits retournés de l'abattoir</v>
      </c>
      <c r="D28" s="56" t="str">
        <f>VLOOKUP(A28,Configuration!A$4:E$14,4)</f>
        <v>Coût de transport par unité de poids </v>
      </c>
      <c r="E28" s="56" t="str">
        <f>VLOOKUP(A28,Configuration!A$4:E$14,5)</f>
        <v>Coût d'abattage par unité de poids </v>
      </c>
      <c r="F28" s="2" t="s">
        <v>3</v>
      </c>
      <c r="G28" s="6">
        <v>0</v>
      </c>
      <c r="H28" s="10">
        <v>0</v>
      </c>
      <c r="I28" s="73">
        <v>1</v>
      </c>
      <c r="J28" s="9">
        <v>0</v>
      </c>
      <c r="K28" s="13">
        <f t="shared" si="0"/>
        <v>0</v>
      </c>
      <c r="L28" s="57"/>
      <c r="M28" s="13">
        <f t="shared" si="1"/>
        <v>0</v>
      </c>
      <c r="N28" s="59"/>
      <c r="O28" s="78">
        <f t="shared" si="2"/>
        <v>0</v>
      </c>
      <c r="P28" s="1"/>
      <c r="Q28" s="1"/>
      <c r="R28" s="1"/>
      <c r="S28" s="1"/>
      <c r="T28" s="1"/>
      <c r="U28" s="1"/>
      <c r="V28" s="1"/>
      <c r="W28" s="1"/>
    </row>
    <row r="29" spans="1:23" ht="15">
      <c r="A29" s="61">
        <v>1</v>
      </c>
      <c r="B29" s="11" t="str">
        <f>VLOOKUP(A29,Configuration!A$4:B$13,2)</f>
        <v>Catégorie de produit</v>
      </c>
      <c r="C29" s="72" t="str">
        <f>VLOOKUP(A29,Configuration!A$4:E$14,3)</f>
        <v>Unité de poids des produits retournés de l'abattoir</v>
      </c>
      <c r="D29" s="56" t="str">
        <f>VLOOKUP(A29,Configuration!A$4:E$14,4)</f>
        <v>Coût de transport par unité de poids </v>
      </c>
      <c r="E29" s="56" t="str">
        <f>VLOOKUP(A29,Configuration!A$4:E$14,5)</f>
        <v>Coût d'abattage par unité de poids </v>
      </c>
      <c r="F29" s="2" t="s">
        <v>3</v>
      </c>
      <c r="G29" s="6">
        <v>0</v>
      </c>
      <c r="H29" s="10">
        <v>0</v>
      </c>
      <c r="I29" s="73">
        <v>1</v>
      </c>
      <c r="J29" s="9">
        <v>0</v>
      </c>
      <c r="K29" s="13">
        <f t="shared" si="0"/>
        <v>0</v>
      </c>
      <c r="L29" s="57"/>
      <c r="M29" s="13">
        <f t="shared" si="1"/>
        <v>0</v>
      </c>
      <c r="N29" s="59"/>
      <c r="O29" s="78">
        <f t="shared" si="2"/>
        <v>0</v>
      </c>
      <c r="P29" s="1"/>
      <c r="Q29" s="1"/>
      <c r="R29" s="1"/>
      <c r="S29" s="1"/>
      <c r="T29" s="1"/>
      <c r="U29" s="1"/>
      <c r="V29" s="1"/>
      <c r="W29" s="1"/>
    </row>
    <row r="30" spans="1:23" ht="15">
      <c r="A30" s="61">
        <v>1</v>
      </c>
      <c r="B30" s="11" t="str">
        <f>VLOOKUP(A30,Configuration!A$4:B$13,2)</f>
        <v>Catégorie de produit</v>
      </c>
      <c r="C30" s="72" t="str">
        <f>VLOOKUP(A30,Configuration!A$4:E$14,3)</f>
        <v>Unité de poids des produits retournés de l'abattoir</v>
      </c>
      <c r="D30" s="56" t="str">
        <f>VLOOKUP(A30,Configuration!A$4:E$14,4)</f>
        <v>Coût de transport par unité de poids </v>
      </c>
      <c r="E30" s="56" t="str">
        <f>VLOOKUP(A30,Configuration!A$4:E$14,5)</f>
        <v>Coût d'abattage par unité de poids </v>
      </c>
      <c r="F30" s="2" t="s">
        <v>3</v>
      </c>
      <c r="G30" s="6">
        <v>0</v>
      </c>
      <c r="H30" s="10">
        <v>0</v>
      </c>
      <c r="I30" s="73">
        <v>1</v>
      </c>
      <c r="J30" s="9">
        <v>0</v>
      </c>
      <c r="K30" s="13">
        <f t="shared" si="0"/>
        <v>0</v>
      </c>
      <c r="L30" s="57"/>
      <c r="M30" s="13">
        <f t="shared" si="1"/>
        <v>0</v>
      </c>
      <c r="N30" s="59"/>
      <c r="O30" s="78">
        <f t="shared" si="2"/>
        <v>0</v>
      </c>
      <c r="P30" s="1"/>
      <c r="Q30" s="1"/>
      <c r="R30" s="1"/>
      <c r="S30" s="1"/>
      <c r="T30" s="1"/>
      <c r="U30" s="1"/>
      <c r="V30" s="1"/>
      <c r="W30" s="1"/>
    </row>
    <row r="31" spans="1:23" ht="15">
      <c r="A31" s="61">
        <v>1</v>
      </c>
      <c r="B31" s="11" t="str">
        <f>VLOOKUP(A31,Configuration!A$4:B$13,2)</f>
        <v>Catégorie de produit</v>
      </c>
      <c r="C31" s="72" t="str">
        <f>VLOOKUP(A31,Configuration!A$4:E$14,3)</f>
        <v>Unité de poids des produits retournés de l'abattoir</v>
      </c>
      <c r="D31" s="56" t="str">
        <f>VLOOKUP(A31,Configuration!A$4:E$14,4)</f>
        <v>Coût de transport par unité de poids </v>
      </c>
      <c r="E31" s="56" t="str">
        <f>VLOOKUP(A31,Configuration!A$4:E$14,5)</f>
        <v>Coût d'abattage par unité de poids </v>
      </c>
      <c r="F31" s="2" t="s">
        <v>3</v>
      </c>
      <c r="G31" s="6">
        <v>0</v>
      </c>
      <c r="H31" s="10">
        <v>0</v>
      </c>
      <c r="I31" s="73">
        <v>1</v>
      </c>
      <c r="J31" s="9">
        <v>0</v>
      </c>
      <c r="K31" s="13">
        <f t="shared" si="0"/>
        <v>0</v>
      </c>
      <c r="L31" s="57"/>
      <c r="M31" s="13">
        <f t="shared" si="1"/>
        <v>0</v>
      </c>
      <c r="N31" s="59"/>
      <c r="O31" s="78">
        <f t="shared" si="2"/>
        <v>0</v>
      </c>
      <c r="P31" s="1"/>
      <c r="Q31" s="1"/>
      <c r="R31" s="1"/>
      <c r="S31" s="1"/>
      <c r="T31" s="1"/>
      <c r="U31" s="1"/>
      <c r="V31" s="1"/>
      <c r="W31" s="1"/>
    </row>
    <row r="32" spans="1:23" ht="15">
      <c r="A32" s="61">
        <v>1</v>
      </c>
      <c r="B32" s="11" t="str">
        <f>VLOOKUP(A32,Configuration!A$4:B$13,2)</f>
        <v>Catégorie de produit</v>
      </c>
      <c r="C32" s="72" t="str">
        <f>VLOOKUP(A32,Configuration!A$4:E$14,3)</f>
        <v>Unité de poids des produits retournés de l'abattoir</v>
      </c>
      <c r="D32" s="56" t="str">
        <f>VLOOKUP(A32,Configuration!A$4:E$14,4)</f>
        <v>Coût de transport par unité de poids </v>
      </c>
      <c r="E32" s="56" t="str">
        <f>VLOOKUP(A32,Configuration!A$4:E$14,5)</f>
        <v>Coût d'abattage par unité de poids </v>
      </c>
      <c r="F32" s="2" t="s">
        <v>3</v>
      </c>
      <c r="G32" s="6">
        <v>0</v>
      </c>
      <c r="H32" s="10">
        <v>0</v>
      </c>
      <c r="I32" s="73">
        <v>1</v>
      </c>
      <c r="J32" s="9">
        <v>0</v>
      </c>
      <c r="K32" s="13">
        <f t="shared" si="0"/>
        <v>0</v>
      </c>
      <c r="L32" s="57"/>
      <c r="M32" s="13">
        <f t="shared" si="1"/>
        <v>0</v>
      </c>
      <c r="N32" s="59"/>
      <c r="O32" s="78">
        <f t="shared" si="2"/>
        <v>0</v>
      </c>
      <c r="P32" s="1"/>
      <c r="Q32" s="1"/>
      <c r="R32" s="1"/>
      <c r="S32" s="1"/>
      <c r="T32" s="1"/>
      <c r="U32" s="1"/>
      <c r="V32" s="1"/>
      <c r="W32" s="1"/>
    </row>
    <row r="33" spans="1:23" ht="15">
      <c r="A33" s="61">
        <v>1</v>
      </c>
      <c r="B33" s="11" t="str">
        <f>VLOOKUP(A33,Configuration!A$4:B$13,2)</f>
        <v>Catégorie de produit</v>
      </c>
      <c r="C33" s="72" t="str">
        <f>VLOOKUP(A33,Configuration!A$4:E$14,3)</f>
        <v>Unité de poids des produits retournés de l'abattoir</v>
      </c>
      <c r="D33" s="56" t="str">
        <f>VLOOKUP(A33,Configuration!A$4:E$14,4)</f>
        <v>Coût de transport par unité de poids </v>
      </c>
      <c r="E33" s="56" t="str">
        <f>VLOOKUP(A33,Configuration!A$4:E$14,5)</f>
        <v>Coût d'abattage par unité de poids </v>
      </c>
      <c r="F33" s="2" t="s">
        <v>3</v>
      </c>
      <c r="G33" s="6">
        <v>0</v>
      </c>
      <c r="H33" s="10">
        <v>0</v>
      </c>
      <c r="I33" s="73">
        <v>1</v>
      </c>
      <c r="J33" s="9">
        <v>0</v>
      </c>
      <c r="K33" s="13">
        <f t="shared" si="0"/>
        <v>0</v>
      </c>
      <c r="L33" s="57"/>
      <c r="M33" s="13">
        <f t="shared" si="1"/>
        <v>0</v>
      </c>
      <c r="N33" s="59"/>
      <c r="O33" s="78">
        <f t="shared" si="2"/>
        <v>0</v>
      </c>
      <c r="P33" s="1"/>
      <c r="Q33" s="1"/>
      <c r="R33" s="1"/>
      <c r="S33" s="1"/>
      <c r="T33" s="1"/>
      <c r="U33" s="1"/>
      <c r="V33" s="1"/>
      <c r="W33" s="1"/>
    </row>
    <row r="34" spans="1:23" ht="15.75" thickBot="1">
      <c r="A34" s="61">
        <v>1</v>
      </c>
      <c r="B34" s="12" t="str">
        <f>VLOOKUP(A34,Configuration!A$4:B$13,2)</f>
        <v>Catégorie de produit</v>
      </c>
      <c r="C34" s="72" t="str">
        <f>VLOOKUP(A34,Configuration!A$4:E$14,3)</f>
        <v>Unité de poids des produits retournés de l'abattoir</v>
      </c>
      <c r="D34" s="56" t="str">
        <f>VLOOKUP(A34,Configuration!A$4:E$14,4)</f>
        <v>Coût de transport par unité de poids </v>
      </c>
      <c r="E34" s="56" t="str">
        <f>VLOOKUP(A34,Configuration!A$4:E$14,5)</f>
        <v>Coût d'abattage par unité de poids </v>
      </c>
      <c r="F34" s="2" t="s">
        <v>3</v>
      </c>
      <c r="G34" s="6">
        <v>0</v>
      </c>
      <c r="H34" s="10">
        <v>0</v>
      </c>
      <c r="I34" s="73">
        <v>1</v>
      </c>
      <c r="J34" s="9">
        <v>0</v>
      </c>
      <c r="K34" s="13">
        <f t="shared" si="0"/>
        <v>0</v>
      </c>
      <c r="L34" s="57"/>
      <c r="M34" s="13">
        <f t="shared" si="1"/>
        <v>0</v>
      </c>
      <c r="N34" s="59"/>
      <c r="O34" s="78">
        <f t="shared" si="2"/>
        <v>0</v>
      </c>
      <c r="P34" s="1"/>
      <c r="Q34" s="1"/>
      <c r="R34" s="1"/>
      <c r="S34" s="1"/>
      <c r="T34" s="1"/>
      <c r="U34" s="1"/>
      <c r="V34" s="1"/>
      <c r="W34" s="1"/>
    </row>
    <row r="35" spans="2:23" ht="15">
      <c r="B35" s="1"/>
      <c r="C35" s="1"/>
      <c r="D35" s="1"/>
      <c r="E35" s="1"/>
      <c r="F35" s="1"/>
      <c r="G35" s="1"/>
      <c r="H35" s="1"/>
      <c r="I35" s="1"/>
      <c r="J35" s="1"/>
      <c r="K35" s="1"/>
      <c r="L35" s="1"/>
      <c r="M35" s="1"/>
      <c r="N35" s="1"/>
      <c r="O35" s="76"/>
      <c r="P35" s="1"/>
      <c r="Q35" s="1"/>
      <c r="R35" s="1"/>
      <c r="S35" s="1"/>
      <c r="T35" s="1"/>
      <c r="U35" s="1"/>
      <c r="V35" s="1"/>
      <c r="W35" s="1"/>
    </row>
    <row r="36" spans="2:23" ht="15">
      <c r="B36" s="1"/>
      <c r="C36" s="1"/>
      <c r="D36" s="1"/>
      <c r="E36" s="1"/>
      <c r="F36" s="1"/>
      <c r="G36" s="1"/>
      <c r="H36" s="1"/>
      <c r="I36" s="1"/>
      <c r="J36" s="1"/>
      <c r="K36" s="1"/>
      <c r="L36" s="1"/>
      <c r="M36" s="1"/>
      <c r="N36" s="1"/>
      <c r="O36" s="76"/>
      <c r="P36" s="1"/>
      <c r="Q36" s="1"/>
      <c r="R36" s="1"/>
      <c r="S36" s="1"/>
      <c r="T36" s="1"/>
      <c r="U36" s="1"/>
      <c r="V36" s="1"/>
      <c r="W36" s="1"/>
    </row>
    <row r="37" spans="2:23" ht="15">
      <c r="B37" s="1"/>
      <c r="C37" s="1"/>
      <c r="D37" s="1"/>
      <c r="E37" s="1"/>
      <c r="F37" s="1"/>
      <c r="G37" s="1"/>
      <c r="H37" s="1"/>
      <c r="I37" s="1"/>
      <c r="J37" s="1"/>
      <c r="K37" s="1"/>
      <c r="L37" s="1"/>
      <c r="M37" s="1"/>
      <c r="N37" s="1"/>
      <c r="O37" s="76"/>
      <c r="P37" s="1"/>
      <c r="Q37" s="1"/>
      <c r="R37" s="1"/>
      <c r="S37" s="1"/>
      <c r="T37" s="1"/>
      <c r="U37" s="1"/>
      <c r="V37" s="1"/>
      <c r="W37" s="1"/>
    </row>
    <row r="38" spans="2:23" ht="15">
      <c r="B38" s="1"/>
      <c r="C38" s="1"/>
      <c r="D38" s="1"/>
      <c r="E38" s="1"/>
      <c r="F38" s="1"/>
      <c r="G38" s="1"/>
      <c r="H38" s="1"/>
      <c r="I38" s="1"/>
      <c r="J38" s="1"/>
      <c r="K38" s="1"/>
      <c r="L38" s="1"/>
      <c r="M38" s="1"/>
      <c r="N38" s="1"/>
      <c r="O38" s="76"/>
      <c r="P38" s="1"/>
      <c r="Q38" s="1"/>
      <c r="R38" s="1"/>
      <c r="S38" s="1"/>
      <c r="T38" s="1"/>
      <c r="U38" s="1"/>
      <c r="V38" s="1"/>
      <c r="W38" s="1"/>
    </row>
    <row r="39" spans="2:23" ht="15">
      <c r="B39" s="1"/>
      <c r="C39" s="1"/>
      <c r="D39" s="1"/>
      <c r="E39" s="1"/>
      <c r="F39" s="1"/>
      <c r="G39" s="1"/>
      <c r="H39" s="1"/>
      <c r="I39" s="1"/>
      <c r="J39" s="1"/>
      <c r="K39" s="1"/>
      <c r="L39" s="1"/>
      <c r="M39" s="1"/>
      <c r="N39" s="1"/>
      <c r="O39" s="76"/>
      <c r="P39" s="1"/>
      <c r="Q39" s="1"/>
      <c r="R39" s="1"/>
      <c r="S39" s="1"/>
      <c r="T39" s="1"/>
      <c r="U39" s="1"/>
      <c r="V39" s="1"/>
      <c r="W39" s="1"/>
    </row>
    <row r="40" spans="2:23" ht="15">
      <c r="B40" s="1"/>
      <c r="C40" s="1"/>
      <c r="D40" s="1"/>
      <c r="E40" s="1"/>
      <c r="F40" s="1"/>
      <c r="G40" s="1"/>
      <c r="H40" s="1"/>
      <c r="I40" s="1"/>
      <c r="J40" s="1"/>
      <c r="K40" s="1"/>
      <c r="L40" s="1"/>
      <c r="M40" s="1"/>
      <c r="N40" s="1"/>
      <c r="O40" s="76"/>
      <c r="P40" s="1"/>
      <c r="Q40" s="1"/>
      <c r="R40" s="1"/>
      <c r="S40" s="1"/>
      <c r="T40" s="1"/>
      <c r="U40" s="1"/>
      <c r="V40" s="1"/>
      <c r="W40" s="1"/>
    </row>
    <row r="41" spans="2:23" ht="15">
      <c r="B41" s="1"/>
      <c r="C41" s="1"/>
      <c r="D41" s="1"/>
      <c r="E41" s="1"/>
      <c r="F41" s="1"/>
      <c r="G41" s="1"/>
      <c r="H41" s="1"/>
      <c r="I41" s="1"/>
      <c r="J41" s="1"/>
      <c r="K41" s="1"/>
      <c r="L41" s="1"/>
      <c r="M41" s="1"/>
      <c r="N41" s="1"/>
      <c r="O41" s="76"/>
      <c r="P41" s="1"/>
      <c r="Q41" s="1"/>
      <c r="R41" s="1"/>
      <c r="S41" s="1"/>
      <c r="T41" s="1"/>
      <c r="U41" s="1"/>
      <c r="V41" s="1"/>
      <c r="W41" s="1"/>
    </row>
    <row r="42" spans="2:23" ht="15">
      <c r="B42" s="1"/>
      <c r="C42" s="1"/>
      <c r="D42" s="1"/>
      <c r="E42" s="1"/>
      <c r="F42" s="1"/>
      <c r="G42" s="1"/>
      <c r="H42" s="1"/>
      <c r="I42" s="1"/>
      <c r="J42" s="1"/>
      <c r="K42" s="1"/>
      <c r="L42" s="1"/>
      <c r="M42" s="1"/>
      <c r="N42" s="1"/>
      <c r="O42" s="76"/>
      <c r="P42" s="1"/>
      <c r="Q42" s="1"/>
      <c r="R42" s="1"/>
      <c r="S42" s="1"/>
      <c r="T42" s="1"/>
      <c r="U42" s="1"/>
      <c r="V42" s="1"/>
      <c r="W42" s="1"/>
    </row>
    <row r="43" spans="2:23" ht="15">
      <c r="B43" s="1"/>
      <c r="C43" s="1"/>
      <c r="D43" s="1"/>
      <c r="E43" s="1"/>
      <c r="F43" s="1"/>
      <c r="G43" s="1"/>
      <c r="H43" s="1"/>
      <c r="I43" s="1"/>
      <c r="J43" s="1"/>
      <c r="K43" s="1"/>
      <c r="L43" s="1"/>
      <c r="M43" s="1"/>
      <c r="N43" s="1"/>
      <c r="O43" s="76"/>
      <c r="P43" s="1"/>
      <c r="Q43" s="1"/>
      <c r="R43" s="1"/>
      <c r="S43" s="1"/>
      <c r="T43" s="1"/>
      <c r="U43" s="1"/>
      <c r="V43" s="1"/>
      <c r="W43" s="1"/>
    </row>
    <row r="44" spans="2:23" ht="15">
      <c r="B44" s="1"/>
      <c r="C44" s="1"/>
      <c r="D44" s="1"/>
      <c r="E44" s="1"/>
      <c r="F44" s="1"/>
      <c r="G44" s="1"/>
      <c r="H44" s="1"/>
      <c r="I44" s="1"/>
      <c r="J44" s="1"/>
      <c r="K44" s="1"/>
      <c r="L44" s="1"/>
      <c r="M44" s="1"/>
      <c r="N44" s="1"/>
      <c r="O44" s="76"/>
      <c r="P44" s="1"/>
      <c r="Q44" s="1"/>
      <c r="R44" s="1"/>
      <c r="S44" s="1"/>
      <c r="T44" s="1"/>
      <c r="U44" s="1"/>
      <c r="V44" s="1"/>
      <c r="W44" s="1"/>
    </row>
    <row r="45" spans="2:23" ht="15">
      <c r="B45" s="1"/>
      <c r="C45" s="1"/>
      <c r="D45" s="1"/>
      <c r="E45" s="1"/>
      <c r="F45" s="1"/>
      <c r="G45" s="1"/>
      <c r="H45" s="1"/>
      <c r="I45" s="1"/>
      <c r="J45" s="1"/>
      <c r="K45" s="1"/>
      <c r="L45" s="1"/>
      <c r="M45" s="1"/>
      <c r="N45" s="1"/>
      <c r="O45" s="76"/>
      <c r="P45" s="1"/>
      <c r="Q45" s="1"/>
      <c r="R45" s="1"/>
      <c r="S45" s="1"/>
      <c r="T45" s="1"/>
      <c r="U45" s="1"/>
      <c r="V45" s="1"/>
      <c r="W45" s="1"/>
    </row>
    <row r="46" spans="2:23" ht="15">
      <c r="B46" s="1"/>
      <c r="C46" s="1"/>
      <c r="D46" s="1"/>
      <c r="E46" s="1"/>
      <c r="F46" s="1"/>
      <c r="G46" s="1"/>
      <c r="H46" s="1"/>
      <c r="I46" s="1"/>
      <c r="J46" s="1"/>
      <c r="K46" s="1"/>
      <c r="L46" s="1"/>
      <c r="M46" s="1"/>
      <c r="N46" s="1"/>
      <c r="O46" s="76"/>
      <c r="P46" s="1"/>
      <c r="Q46" s="1"/>
      <c r="R46" s="1"/>
      <c r="S46" s="1"/>
      <c r="T46" s="1"/>
      <c r="U46" s="1"/>
      <c r="V46" s="1"/>
      <c r="W46" s="1"/>
    </row>
    <row r="47" spans="2:23" ht="15">
      <c r="B47" s="1"/>
      <c r="C47" s="1"/>
      <c r="D47" s="1"/>
      <c r="E47" s="1"/>
      <c r="F47" s="1"/>
      <c r="G47" s="1"/>
      <c r="H47" s="1"/>
      <c r="I47" s="1"/>
      <c r="J47" s="1"/>
      <c r="K47" s="1"/>
      <c r="L47" s="1"/>
      <c r="M47" s="1"/>
      <c r="N47" s="1"/>
      <c r="O47" s="76"/>
      <c r="P47" s="1"/>
      <c r="Q47" s="1"/>
      <c r="R47" s="1"/>
      <c r="S47" s="1"/>
      <c r="T47" s="1"/>
      <c r="U47" s="1"/>
      <c r="V47" s="1"/>
      <c r="W47" s="1"/>
    </row>
    <row r="48" spans="2:23" ht="15">
      <c r="B48" s="1"/>
      <c r="C48" s="1"/>
      <c r="D48" s="1"/>
      <c r="E48" s="1"/>
      <c r="F48" s="1"/>
      <c r="G48" s="1"/>
      <c r="H48" s="1"/>
      <c r="I48" s="1"/>
      <c r="J48" s="1"/>
      <c r="K48" s="1"/>
      <c r="L48" s="1"/>
      <c r="M48" s="1"/>
      <c r="N48" s="1"/>
      <c r="O48" s="76"/>
      <c r="P48" s="1"/>
      <c r="Q48" s="1"/>
      <c r="R48" s="1"/>
      <c r="S48" s="1"/>
      <c r="T48" s="1"/>
      <c r="U48" s="1"/>
      <c r="V48" s="1"/>
      <c r="W48" s="1"/>
    </row>
    <row r="49" spans="2:23" ht="15">
      <c r="B49" s="1"/>
      <c r="C49" s="1"/>
      <c r="D49" s="1"/>
      <c r="E49" s="1"/>
      <c r="F49" s="1"/>
      <c r="G49" s="1"/>
      <c r="H49" s="1"/>
      <c r="I49" s="1"/>
      <c r="J49" s="1"/>
      <c r="K49" s="1"/>
      <c r="L49" s="1"/>
      <c r="M49" s="1"/>
      <c r="N49" s="1"/>
      <c r="O49" s="76"/>
      <c r="P49" s="1"/>
      <c r="Q49" s="1"/>
      <c r="R49" s="1"/>
      <c r="S49" s="1"/>
      <c r="T49" s="1"/>
      <c r="U49" s="1"/>
      <c r="V49" s="1"/>
      <c r="W49" s="1"/>
    </row>
    <row r="50" spans="2:23" ht="15">
      <c r="B50" s="1"/>
      <c r="C50" s="1"/>
      <c r="D50" s="1"/>
      <c r="E50" s="1"/>
      <c r="F50" s="1"/>
      <c r="G50" s="1"/>
      <c r="H50" s="1"/>
      <c r="I50" s="1"/>
      <c r="J50" s="1"/>
      <c r="K50" s="1"/>
      <c r="L50" s="1"/>
      <c r="M50" s="1"/>
      <c r="N50" s="1"/>
      <c r="O50" s="76"/>
      <c r="P50" s="1"/>
      <c r="Q50" s="1"/>
      <c r="R50" s="1"/>
      <c r="S50" s="1"/>
      <c r="T50" s="1"/>
      <c r="U50" s="1"/>
      <c r="V50" s="1"/>
      <c r="W50" s="1"/>
    </row>
    <row r="51" spans="2:23" ht="15">
      <c r="B51" s="1"/>
      <c r="C51" s="1"/>
      <c r="D51" s="1"/>
      <c r="E51" s="1"/>
      <c r="F51" s="1"/>
      <c r="G51" s="1"/>
      <c r="H51" s="1"/>
      <c r="I51" s="1"/>
      <c r="J51" s="1"/>
      <c r="K51" s="1"/>
      <c r="L51" s="1"/>
      <c r="M51" s="1"/>
      <c r="N51" s="1"/>
      <c r="O51" s="76"/>
      <c r="P51" s="1"/>
      <c r="Q51" s="1"/>
      <c r="R51" s="1"/>
      <c r="S51" s="1"/>
      <c r="T51" s="1"/>
      <c r="U51" s="1"/>
      <c r="V51" s="1"/>
      <c r="W51" s="1"/>
    </row>
    <row r="52" spans="2:23" ht="15">
      <c r="B52" s="1"/>
      <c r="C52" s="1"/>
      <c r="D52" s="1"/>
      <c r="E52" s="1"/>
      <c r="F52" s="1"/>
      <c r="G52" s="1"/>
      <c r="H52" s="1"/>
      <c r="I52" s="1"/>
      <c r="J52" s="1"/>
      <c r="K52" s="1"/>
      <c r="L52" s="1"/>
      <c r="M52" s="1"/>
      <c r="N52" s="1"/>
      <c r="O52" s="76"/>
      <c r="P52" s="1"/>
      <c r="Q52" s="1"/>
      <c r="R52" s="1"/>
      <c r="S52" s="1"/>
      <c r="T52" s="1"/>
      <c r="U52" s="1"/>
      <c r="V52" s="1"/>
      <c r="W52" s="1"/>
    </row>
    <row r="53" spans="2:23" ht="15">
      <c r="B53" s="1"/>
      <c r="C53" s="1"/>
      <c r="D53" s="1"/>
      <c r="E53" s="1"/>
      <c r="F53" s="1"/>
      <c r="G53" s="1"/>
      <c r="H53" s="1"/>
      <c r="I53" s="1"/>
      <c r="J53" s="1"/>
      <c r="K53" s="1"/>
      <c r="L53" s="1"/>
      <c r="M53" s="1"/>
      <c r="N53" s="1"/>
      <c r="O53" s="76"/>
      <c r="P53" s="1"/>
      <c r="Q53" s="1"/>
      <c r="R53" s="1"/>
      <c r="S53" s="1"/>
      <c r="T53" s="1"/>
      <c r="U53" s="1"/>
      <c r="V53" s="1"/>
      <c r="W53" s="1"/>
    </row>
    <row r="54" spans="2:23" ht="15">
      <c r="B54" s="1"/>
      <c r="C54" s="1"/>
      <c r="D54" s="1"/>
      <c r="E54" s="1"/>
      <c r="F54" s="1"/>
      <c r="G54" s="1"/>
      <c r="H54" s="1"/>
      <c r="I54" s="1"/>
      <c r="J54" s="1"/>
      <c r="K54" s="1"/>
      <c r="L54" s="1"/>
      <c r="M54" s="1"/>
      <c r="N54" s="1"/>
      <c r="O54" s="76"/>
      <c r="P54" s="1"/>
      <c r="Q54" s="1"/>
      <c r="R54" s="1"/>
      <c r="S54" s="1"/>
      <c r="T54" s="1"/>
      <c r="U54" s="1"/>
      <c r="V54" s="1"/>
      <c r="W54" s="1"/>
    </row>
    <row r="55" spans="2:23" ht="15">
      <c r="B55" s="1"/>
      <c r="C55" s="1"/>
      <c r="D55" s="1"/>
      <c r="E55" s="1"/>
      <c r="F55" s="1"/>
      <c r="G55" s="1"/>
      <c r="H55" s="1"/>
      <c r="I55" s="1"/>
      <c r="J55" s="1"/>
      <c r="K55" s="1"/>
      <c r="L55" s="1"/>
      <c r="M55" s="1"/>
      <c r="N55" s="1"/>
      <c r="O55" s="76"/>
      <c r="P55" s="1"/>
      <c r="Q55" s="1"/>
      <c r="R55" s="1"/>
      <c r="S55" s="1"/>
      <c r="T55" s="1"/>
      <c r="U55" s="1"/>
      <c r="V55" s="1"/>
      <c r="W55" s="1"/>
    </row>
    <row r="56" spans="2:23" ht="15">
      <c r="B56" s="1"/>
      <c r="C56" s="1"/>
      <c r="D56" s="1"/>
      <c r="E56" s="1"/>
      <c r="F56" s="1"/>
      <c r="G56" s="1"/>
      <c r="H56" s="1"/>
      <c r="I56" s="1"/>
      <c r="J56" s="1"/>
      <c r="K56" s="1"/>
      <c r="L56" s="1"/>
      <c r="M56" s="1"/>
      <c r="N56" s="1"/>
      <c r="O56" s="76"/>
      <c r="P56" s="1"/>
      <c r="Q56" s="1"/>
      <c r="R56" s="1"/>
      <c r="S56" s="1"/>
      <c r="T56" s="1"/>
      <c r="U56" s="1"/>
      <c r="V56" s="1"/>
      <c r="W56" s="1"/>
    </row>
    <row r="57" spans="2:23" ht="15">
      <c r="B57" s="1"/>
      <c r="C57" s="1"/>
      <c r="D57" s="1"/>
      <c r="E57" s="1"/>
      <c r="F57" s="1"/>
      <c r="G57" s="1"/>
      <c r="H57" s="1"/>
      <c r="I57" s="1"/>
      <c r="J57" s="1"/>
      <c r="K57" s="1"/>
      <c r="L57" s="1"/>
      <c r="M57" s="1"/>
      <c r="N57" s="1"/>
      <c r="O57" s="76"/>
      <c r="P57" s="1"/>
      <c r="Q57" s="1"/>
      <c r="R57" s="1"/>
      <c r="S57" s="1"/>
      <c r="T57" s="1"/>
      <c r="U57" s="1"/>
      <c r="V57" s="1"/>
      <c r="W57" s="1"/>
    </row>
    <row r="58" spans="2:23" ht="15">
      <c r="B58" s="1"/>
      <c r="C58" s="1"/>
      <c r="D58" s="1"/>
      <c r="E58" s="1"/>
      <c r="F58" s="1"/>
      <c r="G58" s="1"/>
      <c r="H58" s="1"/>
      <c r="I58" s="1"/>
      <c r="J58" s="1"/>
      <c r="K58" s="1"/>
      <c r="L58" s="1"/>
      <c r="M58" s="1"/>
      <c r="N58" s="1"/>
      <c r="O58" s="76"/>
      <c r="P58" s="1"/>
      <c r="Q58" s="1"/>
      <c r="R58" s="1"/>
      <c r="S58" s="1"/>
      <c r="T58" s="1"/>
      <c r="U58" s="1"/>
      <c r="V58" s="1"/>
      <c r="W58" s="1"/>
    </row>
    <row r="59" spans="2:23" ht="15">
      <c r="B59" s="1"/>
      <c r="C59" s="1"/>
      <c r="D59" s="1"/>
      <c r="E59" s="1"/>
      <c r="F59" s="1"/>
      <c r="G59" s="1"/>
      <c r="H59" s="1"/>
      <c r="I59" s="1"/>
      <c r="J59" s="1"/>
      <c r="K59" s="1"/>
      <c r="L59" s="1"/>
      <c r="M59" s="1"/>
      <c r="N59" s="1"/>
      <c r="O59" s="76"/>
      <c r="P59" s="1"/>
      <c r="Q59" s="1"/>
      <c r="R59" s="1"/>
      <c r="S59" s="1"/>
      <c r="T59" s="1"/>
      <c r="U59" s="1"/>
      <c r="V59" s="1"/>
      <c r="W59" s="1"/>
    </row>
    <row r="60" spans="2:23" ht="15">
      <c r="B60" s="1"/>
      <c r="C60" s="1"/>
      <c r="D60" s="1"/>
      <c r="E60" s="1"/>
      <c r="F60" s="1"/>
      <c r="G60" s="1"/>
      <c r="H60" s="1"/>
      <c r="I60" s="1"/>
      <c r="J60" s="1"/>
      <c r="K60" s="1"/>
      <c r="L60" s="1"/>
      <c r="M60" s="1"/>
      <c r="N60" s="1"/>
      <c r="O60" s="76"/>
      <c r="P60" s="1"/>
      <c r="Q60" s="1"/>
      <c r="R60" s="1"/>
      <c r="S60" s="1"/>
      <c r="T60" s="1"/>
      <c r="U60" s="1"/>
      <c r="V60" s="1"/>
      <c r="W60" s="1"/>
    </row>
    <row r="61" spans="2:23" ht="15">
      <c r="B61" s="1"/>
      <c r="C61" s="1"/>
      <c r="D61" s="1"/>
      <c r="E61" s="1"/>
      <c r="F61" s="1"/>
      <c r="G61" s="1"/>
      <c r="H61" s="1"/>
      <c r="I61" s="1"/>
      <c r="J61" s="1"/>
      <c r="K61" s="1"/>
      <c r="L61" s="1"/>
      <c r="M61" s="1"/>
      <c r="N61" s="1"/>
      <c r="O61" s="76"/>
      <c r="P61" s="1"/>
      <c r="Q61" s="1"/>
      <c r="R61" s="1"/>
      <c r="S61" s="1"/>
      <c r="T61" s="1"/>
      <c r="U61" s="1"/>
      <c r="V61" s="1"/>
      <c r="W61" s="1"/>
    </row>
    <row r="62" spans="2:23" ht="15">
      <c r="B62" s="1"/>
      <c r="C62" s="1"/>
      <c r="D62" s="1"/>
      <c r="E62" s="1"/>
      <c r="F62" s="1"/>
      <c r="G62" s="1"/>
      <c r="H62" s="1"/>
      <c r="I62" s="1"/>
      <c r="J62" s="1"/>
      <c r="K62" s="1"/>
      <c r="L62" s="1"/>
      <c r="M62" s="1"/>
      <c r="N62" s="1"/>
      <c r="O62" s="76"/>
      <c r="P62" s="1"/>
      <c r="Q62" s="1"/>
      <c r="R62" s="1"/>
      <c r="S62" s="1"/>
      <c r="T62" s="1"/>
      <c r="U62" s="1"/>
      <c r="V62" s="1"/>
      <c r="W62" s="1"/>
    </row>
    <row r="63" spans="2:23" ht="15">
      <c r="B63" s="1"/>
      <c r="C63" s="1"/>
      <c r="D63" s="1"/>
      <c r="E63" s="1"/>
      <c r="F63" s="1"/>
      <c r="G63" s="1"/>
      <c r="H63" s="1"/>
      <c r="I63" s="1"/>
      <c r="J63" s="1"/>
      <c r="K63" s="1"/>
      <c r="L63" s="1"/>
      <c r="M63" s="1"/>
      <c r="N63" s="1"/>
      <c r="O63" s="76"/>
      <c r="P63" s="1"/>
      <c r="Q63" s="1"/>
      <c r="R63" s="1"/>
      <c r="S63" s="1"/>
      <c r="T63" s="1"/>
      <c r="U63" s="1"/>
      <c r="V63" s="1"/>
      <c r="W63" s="1"/>
    </row>
    <row r="64" spans="2:23" ht="15">
      <c r="B64" s="1"/>
      <c r="C64" s="1"/>
      <c r="D64" s="1"/>
      <c r="E64" s="1"/>
      <c r="F64" s="1"/>
      <c r="G64" s="1"/>
      <c r="H64" s="1"/>
      <c r="I64" s="1"/>
      <c r="J64" s="1"/>
      <c r="K64" s="1"/>
      <c r="L64" s="1"/>
      <c r="M64" s="1"/>
      <c r="N64" s="1"/>
      <c r="O64" s="76"/>
      <c r="P64" s="1"/>
      <c r="Q64" s="1"/>
      <c r="R64" s="1"/>
      <c r="S64" s="1"/>
      <c r="T64" s="1"/>
      <c r="U64" s="1"/>
      <c r="V64" s="1"/>
      <c r="W64" s="1"/>
    </row>
    <row r="65" spans="2:23" ht="15">
      <c r="B65" s="1"/>
      <c r="C65" s="1"/>
      <c r="D65" s="1"/>
      <c r="E65" s="1"/>
      <c r="F65" s="1"/>
      <c r="G65" s="1"/>
      <c r="H65" s="1"/>
      <c r="I65" s="1"/>
      <c r="J65" s="1"/>
      <c r="K65" s="1"/>
      <c r="L65" s="1"/>
      <c r="M65" s="1"/>
      <c r="N65" s="1"/>
      <c r="O65" s="76"/>
      <c r="P65" s="1"/>
      <c r="Q65" s="1"/>
      <c r="R65" s="1"/>
      <c r="S65" s="1"/>
      <c r="T65" s="1"/>
      <c r="U65" s="1"/>
      <c r="V65" s="1"/>
      <c r="W65" s="1"/>
    </row>
    <row r="66" spans="2:23" ht="15">
      <c r="B66" s="1"/>
      <c r="C66" s="1"/>
      <c r="D66" s="1"/>
      <c r="E66" s="1"/>
      <c r="F66" s="1"/>
      <c r="G66" s="1"/>
      <c r="H66" s="1"/>
      <c r="I66" s="1"/>
      <c r="J66" s="1"/>
      <c r="K66" s="1"/>
      <c r="L66" s="1"/>
      <c r="M66" s="1"/>
      <c r="N66" s="1"/>
      <c r="O66" s="76"/>
      <c r="P66" s="1"/>
      <c r="Q66" s="1"/>
      <c r="R66" s="1"/>
      <c r="S66" s="1"/>
      <c r="T66" s="1"/>
      <c r="U66" s="1"/>
      <c r="V66" s="1"/>
      <c r="W66" s="1"/>
    </row>
    <row r="67" spans="2:23" ht="15">
      <c r="B67" s="1"/>
      <c r="C67" s="1"/>
      <c r="D67" s="1"/>
      <c r="E67" s="1"/>
      <c r="F67" s="1"/>
      <c r="G67" s="1"/>
      <c r="H67" s="1"/>
      <c r="I67" s="1"/>
      <c r="J67" s="1"/>
      <c r="K67" s="1"/>
      <c r="L67" s="1"/>
      <c r="M67" s="1"/>
      <c r="N67" s="1"/>
      <c r="O67" s="76"/>
      <c r="P67" s="1"/>
      <c r="Q67" s="1"/>
      <c r="R67" s="1"/>
      <c r="S67" s="1"/>
      <c r="T67" s="1"/>
      <c r="U67" s="1"/>
      <c r="V67" s="1"/>
      <c r="W67" s="1"/>
    </row>
    <row r="68" spans="2:23" ht="15">
      <c r="B68" s="1"/>
      <c r="C68" s="1"/>
      <c r="D68" s="1"/>
      <c r="E68" s="1"/>
      <c r="F68" s="1"/>
      <c r="G68" s="1"/>
      <c r="H68" s="1"/>
      <c r="I68" s="1"/>
      <c r="J68" s="1"/>
      <c r="K68" s="1"/>
      <c r="L68" s="1"/>
      <c r="M68" s="1"/>
      <c r="N68" s="1"/>
      <c r="O68" s="76"/>
      <c r="P68" s="1"/>
      <c r="Q68" s="1"/>
      <c r="R68" s="1"/>
      <c r="S68" s="1"/>
      <c r="T68" s="1"/>
      <c r="U68" s="1"/>
      <c r="V68" s="1"/>
      <c r="W68" s="1"/>
    </row>
    <row r="69" spans="2:23" ht="15">
      <c r="B69" s="1"/>
      <c r="C69" s="1"/>
      <c r="D69" s="1"/>
      <c r="E69" s="1"/>
      <c r="F69" s="1"/>
      <c r="G69" s="1"/>
      <c r="H69" s="1"/>
      <c r="I69" s="1"/>
      <c r="J69" s="1"/>
      <c r="K69" s="1"/>
      <c r="L69" s="1"/>
      <c r="M69" s="1"/>
      <c r="N69" s="1"/>
      <c r="O69" s="76"/>
      <c r="P69" s="1"/>
      <c r="Q69" s="1"/>
      <c r="R69" s="1"/>
      <c r="S69" s="1"/>
      <c r="T69" s="1"/>
      <c r="U69" s="1"/>
      <c r="V69" s="1"/>
      <c r="W69" s="1"/>
    </row>
    <row r="70" spans="2:23" ht="15">
      <c r="B70" s="1"/>
      <c r="C70" s="1"/>
      <c r="D70" s="1"/>
      <c r="E70" s="1"/>
      <c r="F70" s="1"/>
      <c r="G70" s="1"/>
      <c r="H70" s="1"/>
      <c r="I70" s="1"/>
      <c r="J70" s="1"/>
      <c r="K70" s="1"/>
      <c r="L70" s="1"/>
      <c r="M70" s="1"/>
      <c r="N70" s="1"/>
      <c r="O70" s="76"/>
      <c r="P70" s="1"/>
      <c r="Q70" s="1"/>
      <c r="R70" s="1"/>
      <c r="S70" s="1"/>
      <c r="T70" s="1"/>
      <c r="U70" s="1"/>
      <c r="V70" s="1"/>
      <c r="W70" s="1"/>
    </row>
    <row r="71" spans="2:23" ht="15">
      <c r="B71" s="1"/>
      <c r="C71" s="1"/>
      <c r="D71" s="1"/>
      <c r="E71" s="1"/>
      <c r="F71" s="1"/>
      <c r="G71" s="1"/>
      <c r="H71" s="1"/>
      <c r="I71" s="1"/>
      <c r="J71" s="1"/>
      <c r="K71" s="1"/>
      <c r="L71" s="1"/>
      <c r="M71" s="1"/>
      <c r="N71" s="1"/>
      <c r="O71" s="76"/>
      <c r="P71" s="1"/>
      <c r="Q71" s="1"/>
      <c r="R71" s="1"/>
      <c r="S71" s="1"/>
      <c r="T71" s="1"/>
      <c r="U71" s="1"/>
      <c r="V71" s="1"/>
      <c r="W71" s="1"/>
    </row>
    <row r="72" spans="2:23" ht="15">
      <c r="B72" s="1"/>
      <c r="C72" s="1"/>
      <c r="D72" s="1"/>
      <c r="E72" s="1"/>
      <c r="F72" s="1"/>
      <c r="G72" s="1"/>
      <c r="H72" s="1"/>
      <c r="I72" s="1"/>
      <c r="J72" s="1"/>
      <c r="K72" s="1"/>
      <c r="L72" s="1"/>
      <c r="M72" s="1"/>
      <c r="N72" s="1"/>
      <c r="O72" s="76"/>
      <c r="P72" s="1"/>
      <c r="Q72" s="1"/>
      <c r="R72" s="1"/>
      <c r="S72" s="1"/>
      <c r="T72" s="1"/>
      <c r="U72" s="1"/>
      <c r="V72" s="1"/>
      <c r="W72" s="1"/>
    </row>
    <row r="73" spans="2:23" ht="15">
      <c r="B73" s="1"/>
      <c r="C73" s="1"/>
      <c r="D73" s="1"/>
      <c r="E73" s="1"/>
      <c r="F73" s="1"/>
      <c r="G73" s="1"/>
      <c r="H73" s="1"/>
      <c r="I73" s="1"/>
      <c r="J73" s="1"/>
      <c r="K73" s="1"/>
      <c r="L73" s="1"/>
      <c r="M73" s="1"/>
      <c r="N73" s="1"/>
      <c r="O73" s="76"/>
      <c r="P73" s="1"/>
      <c r="Q73" s="1"/>
      <c r="R73" s="1"/>
      <c r="S73" s="1"/>
      <c r="T73" s="1"/>
      <c r="U73" s="1"/>
      <c r="V73" s="1"/>
      <c r="W73" s="1"/>
    </row>
    <row r="74" spans="2:23" ht="15">
      <c r="B74" s="1"/>
      <c r="C74" s="1"/>
      <c r="D74" s="1"/>
      <c r="E74" s="1"/>
      <c r="F74" s="1"/>
      <c r="G74" s="1"/>
      <c r="H74" s="1"/>
      <c r="I74" s="1"/>
      <c r="J74" s="1"/>
      <c r="K74" s="1"/>
      <c r="L74" s="1"/>
      <c r="M74" s="1"/>
      <c r="N74" s="1"/>
      <c r="O74" s="76"/>
      <c r="P74" s="1"/>
      <c r="Q74" s="1"/>
      <c r="R74" s="1"/>
      <c r="S74" s="1"/>
      <c r="T74" s="1"/>
      <c r="U74" s="1"/>
      <c r="V74" s="1"/>
      <c r="W74" s="1"/>
    </row>
    <row r="75" spans="2:23" ht="15">
      <c r="B75" s="1"/>
      <c r="C75" s="1"/>
      <c r="D75" s="1"/>
      <c r="E75" s="1"/>
      <c r="F75" s="1"/>
      <c r="G75" s="1"/>
      <c r="H75" s="1"/>
      <c r="I75" s="1"/>
      <c r="J75" s="1"/>
      <c r="K75" s="1"/>
      <c r="L75" s="1"/>
      <c r="M75" s="1"/>
      <c r="N75" s="1"/>
      <c r="O75" s="76"/>
      <c r="P75" s="1"/>
      <c r="Q75" s="1"/>
      <c r="R75" s="1"/>
      <c r="S75" s="1"/>
      <c r="T75" s="1"/>
      <c r="U75" s="1"/>
      <c r="V75" s="1"/>
      <c r="W75" s="1"/>
    </row>
    <row r="76" spans="2:23" ht="15">
      <c r="B76" s="1"/>
      <c r="C76" s="1"/>
      <c r="D76" s="1"/>
      <c r="E76" s="1"/>
      <c r="F76" s="1"/>
      <c r="G76" s="1"/>
      <c r="H76" s="1"/>
      <c r="I76" s="1"/>
      <c r="J76" s="1"/>
      <c r="K76" s="1"/>
      <c r="L76" s="1"/>
      <c r="M76" s="1"/>
      <c r="N76" s="1"/>
      <c r="O76" s="76"/>
      <c r="P76" s="1"/>
      <c r="Q76" s="1"/>
      <c r="R76" s="1"/>
      <c r="S76" s="1"/>
      <c r="T76" s="1"/>
      <c r="U76" s="1"/>
      <c r="V76" s="1"/>
      <c r="W76" s="1"/>
    </row>
    <row r="77" spans="2:23" ht="15">
      <c r="B77" s="1"/>
      <c r="C77" s="1"/>
      <c r="D77" s="1"/>
      <c r="E77" s="1"/>
      <c r="F77" s="1"/>
      <c r="G77" s="1"/>
      <c r="H77" s="1"/>
      <c r="I77" s="1"/>
      <c r="J77" s="1"/>
      <c r="K77" s="1"/>
      <c r="L77" s="1"/>
      <c r="M77" s="1"/>
      <c r="N77" s="1"/>
      <c r="O77" s="76"/>
      <c r="P77" s="1"/>
      <c r="Q77" s="1"/>
      <c r="R77" s="1"/>
      <c r="S77" s="1"/>
      <c r="T77" s="1"/>
      <c r="U77" s="1"/>
      <c r="V77" s="1"/>
      <c r="W77" s="1"/>
    </row>
    <row r="78" spans="2:23" ht="15">
      <c r="B78" s="1"/>
      <c r="C78" s="1"/>
      <c r="D78" s="1"/>
      <c r="E78" s="1"/>
      <c r="F78" s="1"/>
      <c r="G78" s="1"/>
      <c r="H78" s="1"/>
      <c r="I78" s="1"/>
      <c r="J78" s="1"/>
      <c r="K78" s="1"/>
      <c r="L78" s="1"/>
      <c r="M78" s="1"/>
      <c r="N78" s="1"/>
      <c r="O78" s="76"/>
      <c r="P78" s="1"/>
      <c r="Q78" s="1"/>
      <c r="R78" s="1"/>
      <c r="S78" s="1"/>
      <c r="T78" s="1"/>
      <c r="U78" s="1"/>
      <c r="V78" s="1"/>
      <c r="W78" s="1"/>
    </row>
    <row r="79" spans="2:23" ht="15">
      <c r="B79" s="1"/>
      <c r="C79" s="1"/>
      <c r="D79" s="1"/>
      <c r="E79" s="1"/>
      <c r="F79" s="1"/>
      <c r="G79" s="1"/>
      <c r="H79" s="1"/>
      <c r="I79" s="1"/>
      <c r="J79" s="1"/>
      <c r="K79" s="1"/>
      <c r="L79" s="1"/>
      <c r="M79" s="1"/>
      <c r="N79" s="1"/>
      <c r="O79" s="76"/>
      <c r="P79" s="1"/>
      <c r="Q79" s="1"/>
      <c r="R79" s="1"/>
      <c r="S79" s="1"/>
      <c r="T79" s="1"/>
      <c r="U79" s="1"/>
      <c r="V79" s="1"/>
      <c r="W79" s="1"/>
    </row>
    <row r="80" spans="2:23" ht="15">
      <c r="B80" s="1"/>
      <c r="C80" s="1"/>
      <c r="D80" s="1"/>
      <c r="E80" s="1"/>
      <c r="F80" s="1"/>
      <c r="G80" s="1"/>
      <c r="H80" s="1"/>
      <c r="I80" s="1"/>
      <c r="J80" s="1"/>
      <c r="K80" s="1"/>
      <c r="L80" s="1"/>
      <c r="M80" s="1"/>
      <c r="N80" s="1"/>
      <c r="O80" s="76"/>
      <c r="P80" s="1"/>
      <c r="Q80" s="1"/>
      <c r="R80" s="1"/>
      <c r="S80" s="1"/>
      <c r="T80" s="1"/>
      <c r="U80" s="1"/>
      <c r="V80" s="1"/>
      <c r="W80" s="1"/>
    </row>
    <row r="81" spans="2:23" ht="15">
      <c r="B81" s="1"/>
      <c r="C81" s="1"/>
      <c r="D81" s="1"/>
      <c r="E81" s="1"/>
      <c r="F81" s="1"/>
      <c r="G81" s="1"/>
      <c r="H81" s="1"/>
      <c r="I81" s="1"/>
      <c r="J81" s="1"/>
      <c r="K81" s="1"/>
      <c r="L81" s="1"/>
      <c r="M81" s="1"/>
      <c r="N81" s="1"/>
      <c r="O81" s="76"/>
      <c r="P81" s="1"/>
      <c r="Q81" s="1"/>
      <c r="R81" s="1"/>
      <c r="S81" s="1"/>
      <c r="T81" s="1"/>
      <c r="U81" s="1"/>
      <c r="V81" s="1"/>
      <c r="W81" s="1"/>
    </row>
    <row r="82" spans="2:23" ht="15">
      <c r="B82" s="1"/>
      <c r="C82" s="1"/>
      <c r="D82" s="1"/>
      <c r="E82" s="1"/>
      <c r="F82" s="1"/>
      <c r="G82" s="1"/>
      <c r="H82" s="1"/>
      <c r="I82" s="1"/>
      <c r="J82" s="1"/>
      <c r="K82" s="1"/>
      <c r="L82" s="1"/>
      <c r="M82" s="1"/>
      <c r="N82" s="1"/>
      <c r="O82" s="76"/>
      <c r="P82" s="1"/>
      <c r="Q82" s="1"/>
      <c r="R82" s="1"/>
      <c r="S82" s="1"/>
      <c r="T82" s="1"/>
      <c r="U82" s="1"/>
      <c r="V82" s="1"/>
      <c r="W82" s="1"/>
    </row>
    <row r="83" spans="2:23" ht="15">
      <c r="B83" s="1"/>
      <c r="C83" s="1"/>
      <c r="D83" s="1"/>
      <c r="E83" s="1"/>
      <c r="F83" s="1"/>
      <c r="G83" s="1"/>
      <c r="H83" s="1"/>
      <c r="I83" s="1"/>
      <c r="J83" s="1"/>
      <c r="K83" s="1"/>
      <c r="L83" s="1"/>
      <c r="M83" s="1"/>
      <c r="N83" s="1"/>
      <c r="O83" s="76"/>
      <c r="P83" s="1"/>
      <c r="Q83" s="1"/>
      <c r="R83" s="1"/>
      <c r="S83" s="1"/>
      <c r="T83" s="1"/>
      <c r="U83" s="1"/>
      <c r="V83" s="1"/>
      <c r="W83" s="1"/>
    </row>
    <row r="84" spans="2:23" ht="15">
      <c r="B84" s="1"/>
      <c r="C84" s="1"/>
      <c r="D84" s="1"/>
      <c r="E84" s="1"/>
      <c r="F84" s="1"/>
      <c r="G84" s="1"/>
      <c r="H84" s="1"/>
      <c r="I84" s="1"/>
      <c r="J84" s="1"/>
      <c r="K84" s="1"/>
      <c r="L84" s="1"/>
      <c r="M84" s="1"/>
      <c r="N84" s="1"/>
      <c r="O84" s="76"/>
      <c r="P84" s="1"/>
      <c r="Q84" s="1"/>
      <c r="R84" s="1"/>
      <c r="S84" s="1"/>
      <c r="T84" s="1"/>
      <c r="U84" s="1"/>
      <c r="V84" s="1"/>
      <c r="W84" s="1"/>
    </row>
    <row r="85" spans="2:23" ht="15">
      <c r="B85" s="1"/>
      <c r="C85" s="1"/>
      <c r="D85" s="1"/>
      <c r="E85" s="1"/>
      <c r="F85" s="1"/>
      <c r="G85" s="1"/>
      <c r="H85" s="1"/>
      <c r="I85" s="1"/>
      <c r="J85" s="1"/>
      <c r="K85" s="1"/>
      <c r="L85" s="1"/>
      <c r="M85" s="1"/>
      <c r="N85" s="1"/>
      <c r="O85" s="76"/>
      <c r="P85" s="1"/>
      <c r="Q85" s="1"/>
      <c r="R85" s="1"/>
      <c r="S85" s="1"/>
      <c r="T85" s="1"/>
      <c r="U85" s="1"/>
      <c r="V85" s="1"/>
      <c r="W85" s="1"/>
    </row>
    <row r="86" spans="2:23" ht="15">
      <c r="B86" s="1"/>
      <c r="C86" s="1"/>
      <c r="D86" s="1"/>
      <c r="E86" s="1"/>
      <c r="F86" s="1"/>
      <c r="G86" s="1"/>
      <c r="H86" s="1"/>
      <c r="I86" s="1"/>
      <c r="J86" s="1"/>
      <c r="K86" s="1"/>
      <c r="L86" s="1"/>
      <c r="M86" s="1"/>
      <c r="N86" s="1"/>
      <c r="O86" s="76"/>
      <c r="P86" s="1"/>
      <c r="Q86" s="1"/>
      <c r="R86" s="1"/>
      <c r="S86" s="1"/>
      <c r="T86" s="1"/>
      <c r="U86" s="1"/>
      <c r="V86" s="1"/>
      <c r="W86" s="1"/>
    </row>
    <row r="87" spans="2:23" ht="15">
      <c r="B87" s="1"/>
      <c r="C87" s="1"/>
      <c r="D87" s="1"/>
      <c r="E87" s="1"/>
      <c r="F87" s="1"/>
      <c r="G87" s="1"/>
      <c r="H87" s="1"/>
      <c r="I87" s="1"/>
      <c r="J87" s="1"/>
      <c r="K87" s="1"/>
      <c r="L87" s="1"/>
      <c r="M87" s="1"/>
      <c r="N87" s="1"/>
      <c r="O87" s="76"/>
      <c r="P87" s="1"/>
      <c r="Q87" s="1"/>
      <c r="R87" s="1"/>
      <c r="S87" s="1"/>
      <c r="T87" s="1"/>
      <c r="U87" s="1"/>
      <c r="V87" s="1"/>
      <c r="W87" s="1"/>
    </row>
    <row r="88" spans="2:23" ht="15">
      <c r="B88" s="1"/>
      <c r="C88" s="1"/>
      <c r="D88" s="1"/>
      <c r="E88" s="1"/>
      <c r="F88" s="1"/>
      <c r="G88" s="1"/>
      <c r="H88" s="1"/>
      <c r="I88" s="1"/>
      <c r="J88" s="1"/>
      <c r="K88" s="1"/>
      <c r="L88" s="1"/>
      <c r="M88" s="1"/>
      <c r="N88" s="1"/>
      <c r="O88" s="76"/>
      <c r="P88" s="1"/>
      <c r="Q88" s="1"/>
      <c r="R88" s="1"/>
      <c r="S88" s="1"/>
      <c r="T88" s="1"/>
      <c r="U88" s="1"/>
      <c r="V88" s="1"/>
      <c r="W88" s="1"/>
    </row>
    <row r="89" spans="2:23" ht="15">
      <c r="B89" s="1"/>
      <c r="C89" s="1"/>
      <c r="D89" s="1"/>
      <c r="E89" s="1"/>
      <c r="F89" s="1"/>
      <c r="G89" s="1"/>
      <c r="H89" s="1"/>
      <c r="I89" s="1"/>
      <c r="J89" s="1"/>
      <c r="K89" s="1"/>
      <c r="L89" s="1"/>
      <c r="M89" s="1"/>
      <c r="N89" s="1"/>
      <c r="O89" s="76"/>
      <c r="P89" s="1"/>
      <c r="Q89" s="1"/>
      <c r="R89" s="1"/>
      <c r="S89" s="1"/>
      <c r="T89" s="1"/>
      <c r="U89" s="1"/>
      <c r="V89" s="1"/>
      <c r="W89" s="1"/>
    </row>
    <row r="90" spans="2:23" ht="15">
      <c r="B90" s="1"/>
      <c r="C90" s="1"/>
      <c r="D90" s="1"/>
      <c r="E90" s="1"/>
      <c r="F90" s="1"/>
      <c r="G90" s="1"/>
      <c r="H90" s="1"/>
      <c r="I90" s="1"/>
      <c r="J90" s="1"/>
      <c r="K90" s="1"/>
      <c r="L90" s="1"/>
      <c r="M90" s="1"/>
      <c r="N90" s="1"/>
      <c r="O90" s="76"/>
      <c r="P90" s="1"/>
      <c r="Q90" s="1"/>
      <c r="R90" s="1"/>
      <c r="S90" s="1"/>
      <c r="T90" s="1"/>
      <c r="U90" s="1"/>
      <c r="V90" s="1"/>
      <c r="W90" s="1"/>
    </row>
    <row r="91" spans="2:23" ht="15">
      <c r="B91" s="1"/>
      <c r="C91" s="1"/>
      <c r="D91" s="1"/>
      <c r="E91" s="1"/>
      <c r="F91" s="1"/>
      <c r="G91" s="1"/>
      <c r="H91" s="1"/>
      <c r="I91" s="1"/>
      <c r="J91" s="1"/>
      <c r="K91" s="1"/>
      <c r="L91" s="1"/>
      <c r="M91" s="1"/>
      <c r="N91" s="1"/>
      <c r="O91" s="76"/>
      <c r="P91" s="1"/>
      <c r="Q91" s="1"/>
      <c r="R91" s="1"/>
      <c r="S91" s="1"/>
      <c r="T91" s="1"/>
      <c r="U91" s="1"/>
      <c r="V91" s="1"/>
      <c r="W91" s="1"/>
    </row>
    <row r="92" spans="2:23" ht="15">
      <c r="B92" s="1"/>
      <c r="C92" s="1"/>
      <c r="D92" s="1"/>
      <c r="E92" s="1"/>
      <c r="F92" s="1"/>
      <c r="G92" s="1"/>
      <c r="H92" s="1"/>
      <c r="I92" s="1"/>
      <c r="J92" s="1"/>
      <c r="K92" s="1"/>
      <c r="L92" s="1"/>
      <c r="M92" s="1"/>
      <c r="N92" s="1"/>
      <c r="O92" s="76"/>
      <c r="P92" s="1"/>
      <c r="Q92" s="1"/>
      <c r="R92" s="1"/>
      <c r="S92" s="1"/>
      <c r="T92" s="1"/>
      <c r="U92" s="1"/>
      <c r="V92" s="1"/>
      <c r="W92" s="1"/>
    </row>
    <row r="93" spans="2:23" ht="15">
      <c r="B93" s="1"/>
      <c r="C93" s="1"/>
      <c r="D93" s="1"/>
      <c r="E93" s="1"/>
      <c r="F93" s="1"/>
      <c r="G93" s="1"/>
      <c r="H93" s="1"/>
      <c r="I93" s="1"/>
      <c r="J93" s="1"/>
      <c r="K93" s="1"/>
      <c r="L93" s="1"/>
      <c r="M93" s="1"/>
      <c r="N93" s="1"/>
      <c r="O93" s="76"/>
      <c r="P93" s="1"/>
      <c r="Q93" s="1"/>
      <c r="R93" s="1"/>
      <c r="S93" s="1"/>
      <c r="T93" s="1"/>
      <c r="U93" s="1"/>
      <c r="V93" s="1"/>
      <c r="W93" s="1"/>
    </row>
    <row r="94" spans="2:23" ht="15">
      <c r="B94" s="1"/>
      <c r="C94" s="1"/>
      <c r="D94" s="1"/>
      <c r="E94" s="1"/>
      <c r="F94" s="1"/>
      <c r="G94" s="1"/>
      <c r="H94" s="1"/>
      <c r="I94" s="1"/>
      <c r="J94" s="1"/>
      <c r="K94" s="1"/>
      <c r="L94" s="1"/>
      <c r="M94" s="1"/>
      <c r="N94" s="1"/>
      <c r="O94" s="76"/>
      <c r="P94" s="1"/>
      <c r="Q94" s="1"/>
      <c r="R94" s="1"/>
      <c r="S94" s="1"/>
      <c r="T94" s="1"/>
      <c r="U94" s="1"/>
      <c r="V94" s="1"/>
      <c r="W94" s="1"/>
    </row>
    <row r="95" spans="2:23" ht="15">
      <c r="B95" s="1"/>
      <c r="C95" s="1"/>
      <c r="D95" s="1"/>
      <c r="E95" s="1"/>
      <c r="F95" s="1"/>
      <c r="G95" s="1"/>
      <c r="H95" s="1"/>
      <c r="I95" s="1"/>
      <c r="J95" s="1"/>
      <c r="K95" s="1"/>
      <c r="L95" s="1"/>
      <c r="M95" s="1"/>
      <c r="N95" s="1"/>
      <c r="O95" s="76"/>
      <c r="P95" s="1"/>
      <c r="Q95" s="1"/>
      <c r="R95" s="1"/>
      <c r="S95" s="1"/>
      <c r="T95" s="1"/>
      <c r="U95" s="1"/>
      <c r="V95" s="1"/>
      <c r="W95" s="1"/>
    </row>
    <row r="96" spans="2:23" ht="15">
      <c r="B96" s="1"/>
      <c r="C96" s="1"/>
      <c r="D96" s="1"/>
      <c r="E96" s="1"/>
      <c r="F96" s="1"/>
      <c r="G96" s="1"/>
      <c r="H96" s="1"/>
      <c r="I96" s="1"/>
      <c r="J96" s="1"/>
      <c r="K96" s="1"/>
      <c r="L96" s="1"/>
      <c r="M96" s="1"/>
      <c r="N96" s="1"/>
      <c r="O96" s="76"/>
      <c r="P96" s="1"/>
      <c r="Q96" s="1"/>
      <c r="R96" s="1"/>
      <c r="S96" s="1"/>
      <c r="T96" s="1"/>
      <c r="U96" s="1"/>
      <c r="V96" s="1"/>
      <c r="W96" s="1"/>
    </row>
    <row r="97" spans="2:23" ht="15">
      <c r="B97" s="1"/>
      <c r="C97" s="1"/>
      <c r="D97" s="1"/>
      <c r="E97" s="1"/>
      <c r="F97" s="1"/>
      <c r="G97" s="1"/>
      <c r="H97" s="1"/>
      <c r="I97" s="1"/>
      <c r="J97" s="1"/>
      <c r="K97" s="1"/>
      <c r="L97" s="1"/>
      <c r="M97" s="1"/>
      <c r="N97" s="1"/>
      <c r="O97" s="76"/>
      <c r="P97" s="1"/>
      <c r="Q97" s="1"/>
      <c r="R97" s="1"/>
      <c r="S97" s="1"/>
      <c r="T97" s="1"/>
      <c r="U97" s="1"/>
      <c r="V97" s="1"/>
      <c r="W97" s="1"/>
    </row>
    <row r="98" spans="2:23" ht="15">
      <c r="B98" s="1"/>
      <c r="C98" s="1"/>
      <c r="D98" s="1"/>
      <c r="E98" s="1"/>
      <c r="F98" s="1"/>
      <c r="G98" s="1"/>
      <c r="H98" s="1"/>
      <c r="I98" s="1"/>
      <c r="J98" s="1"/>
      <c r="K98" s="1"/>
      <c r="L98" s="1"/>
      <c r="M98" s="1"/>
      <c r="N98" s="1"/>
      <c r="O98" s="76"/>
      <c r="P98" s="1"/>
      <c r="Q98" s="1"/>
      <c r="R98" s="1"/>
      <c r="S98" s="1"/>
      <c r="T98" s="1"/>
      <c r="U98" s="1"/>
      <c r="V98" s="1"/>
      <c r="W98" s="1"/>
    </row>
  </sheetData>
  <sheetProtection/>
  <printOptions/>
  <pageMargins left="0.7" right="0.7" top="0.75" bottom="0.75" header="0.3" footer="0.3"/>
  <pageSetup horizontalDpi="600" verticalDpi="600" orientation="portrait" r:id="rId2"/>
  <legacy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70">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Braden Kemp</dc:creator>
  <cp:keywords/>
  <dc:description/>
  <cp:lastModifiedBy>Dean, Brooke (OMAFRA)</cp:lastModifiedBy>
  <dcterms:created xsi:type="dcterms:W3CDTF">2011-06-29T15:16:09Z</dcterms:created>
  <dcterms:modified xsi:type="dcterms:W3CDTF">2015-12-17T15:50:13Z</dcterms:modified>
  <cp:category/>
  <cp:version/>
  <cp:contentType/>
  <cp:contentStatus/>
</cp:coreProperties>
</file>