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john_molenhuis_ontario_ca/Documents/Documents/Data/Publications/CropBudgets/2025/"/>
    </mc:Choice>
  </mc:AlternateContent>
  <xr:revisionPtr revIDLastSave="1" documentId="8_{EDBC8B05-AB81-40AB-8370-A0D58372F06B}" xr6:coauthVersionLast="47" xr6:coauthVersionMax="47" xr10:uidLastSave="{C3F1E787-3C9A-4192-9001-E227B7A98213}"/>
  <bookViews>
    <workbookView xWindow="-103" yWindow="-103" windowWidth="22149" windowHeight="11949" xr2:uid="{E0FDB478-0936-4598-B6E8-BCC94F90CE9A}"/>
  </bookViews>
  <sheets>
    <sheet name="Summary" sheetId="1" r:id="rId1"/>
    <sheet name="Sommaire" sheetId="2" r:id="rId2"/>
    <sheet name="SummaryCustomRates" sheetId="3" r:id="rId3"/>
    <sheet name="SommaireCWS" sheetId="4" r:id="rId4"/>
  </sheets>
  <externalReferences>
    <externalReference r:id="rId5"/>
    <externalReference r:id="rId6"/>
  </externalReferences>
  <definedNames>
    <definedName name="acuron">[1]Inputs!$B$115</definedName>
    <definedName name="aim">[1]Inputs!$B$109</definedName>
    <definedName name="allegro">[1]Inputs!$B$120</definedName>
    <definedName name="ammsulp">[1]Inputs!$G$17</definedName>
    <definedName name="anhyd">[1]Inputs!$G$10</definedName>
    <definedName name="assist">[1]Inputs!$B$95</definedName>
    <definedName name="assure">[1]Inputs!$B$113</definedName>
    <definedName name="atrazine">[1]Inputs!$B$123</definedName>
    <definedName name="bale">[1]CustomAllo!$AY$36</definedName>
    <definedName name="bale_haul">[1]CustomAllo!$AY$47</definedName>
    <definedName name="bale_store">[1]CustomAllo!$AY$50</definedName>
    <definedName name="bale_straw">[1]CustomAllo!$AY$40</definedName>
    <definedName name="basa_forte">[1]Inputs!$B$93</definedName>
    <definedName name="Basagran">[1]Inputs!$B$92</definedName>
    <definedName name="bean_comb">[1]CustomAllo!$AY$32</definedName>
    <definedName name="bean_conv">[1]CustomAllo!$AY$30</definedName>
    <definedName name="bean_pull">[1]CustomAllo!$AY$31</definedName>
    <definedName name="brillion">[1]CustomAllo!$AY$23</definedName>
    <definedName name="Buctril">[1]Inputs!$B$90</definedName>
    <definedName name="buggy">[1]CustomAllo!$AY$35</definedName>
    <definedName name="callisto">[1]Inputs!$B$103</definedName>
    <definedName name="canola_comb">[1]CustomAllo!$AY$29</definedName>
    <definedName name="catcnt">[2]Implements!$H$2</definedName>
    <definedName name="cereal_comb">[1]CustomAllo!$AY$28</definedName>
    <definedName name="cereal_conv">[1]CustomAllo!$AY$20</definedName>
    <definedName name="cereal_notill">[1]CustomAllo!$AY$21</definedName>
    <definedName name="chisel">[1]CustomAllo!$AY$7</definedName>
    <definedName name="cleansweep">[1]Inputs!$B$98</definedName>
    <definedName name="conquest">[1]Inputs!$B$119</definedName>
    <definedName name="coragen">[1]Inputs!$B$116</definedName>
    <definedName name="corn_comb">[1]CustomAllo!$AY$26</definedName>
    <definedName name="corn_conv">[1]CustomAllo!$AY$14</definedName>
    <definedName name="corn_fert">[1]CustomAllo!$AY$15</definedName>
    <definedName name="corn_min">[1]CustomAllo!$AY$16</definedName>
    <definedName name="corn_notill">[1]CustomAllo!$AY$17</definedName>
    <definedName name="cult">[1]CustomAllo!$AY$8</definedName>
    <definedName name="cult_row">[1]CustomAllo!$AY$10</definedName>
    <definedName name="cult_second">[1]CustomAllo!$AY$9</definedName>
    <definedName name="direct">[1]CustomAllo!$AY$22</definedName>
    <definedName name="disc">[1]CustomAllo!$AY$5</definedName>
    <definedName name="disc_prim">[1]CustomAllo!$AY$4</definedName>
    <definedName name="discount">[1]Inputs!$M$6</definedName>
    <definedName name="dry_corn">[1]Inputs!$E$53</definedName>
    <definedName name="dry_soy">[1]Inputs!$E$52</definedName>
    <definedName name="Dual">[1]Inputs!$B$88</definedName>
    <definedName name="eff_field">[1]Fuel!$B$4</definedName>
    <definedName name="Embutox">[1]Inputs!$B$96</definedName>
    <definedName name="eragon">[1]Inputs!$B$122</definedName>
    <definedName name="fert03">[1]CustomAllo!$AY$24</definedName>
    <definedName name="fuel">[1]Inputs!$G$18</definedName>
    <definedName name="fuel04">[1]Fuel!$B$3</definedName>
    <definedName name="fuel05">[1]Fuel!$B$2</definedName>
    <definedName name="Halex">[1]Inputs!$B$118</definedName>
    <definedName name="harrows">[1]CustomAllo!$AY$11</definedName>
    <definedName name="haylage_chop">[1]CustomAllo!$AY$53</definedName>
    <definedName name="haylage_haul">[1]CustomAllo!$AY$54</definedName>
    <definedName name="headline">[1]Inputs!$B$105</definedName>
    <definedName name="hemp_comb">[1]CustomAllo!$AY$33</definedName>
    <definedName name="herb_index">[1]Inputs!$B$100</definedName>
    <definedName name="hoe">[1]CustomAllo!$AY$12</definedName>
    <definedName name="HTML1_1" hidden="1">"[HIST95.XLS]Sheet2!$A$2:$G$17"</definedName>
    <definedName name="HTML1_10" hidden="1">""</definedName>
    <definedName name="HTML1_11" hidden="1">1</definedName>
    <definedName name="HTML1_12" hidden="1">"D:\Omafra\english\stats\crops\wwheat.html"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"[HIST95.XLS]Sheet2!$A$164:$G$179"</definedName>
    <definedName name="HTML10_10" hidden="1">""</definedName>
    <definedName name="HTML10_11" hidden="1">1</definedName>
    <definedName name="HTML10_12" hidden="1">"D:\Omafra\english\stats\crops\MyHTML.htm"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""</definedName>
    <definedName name="HTML10_9" hidden="1">""</definedName>
    <definedName name="HTML11_1" hidden="1">"[HIST95.XLS]Sheet2!$A$182:$G$197"</definedName>
    <definedName name="HTML11_10" hidden="1">""</definedName>
    <definedName name="HTML11_11" hidden="1">1</definedName>
    <definedName name="HTML11_12" hidden="1">"D:\Omafra\english\stats\crops\MyHTML.htm"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""</definedName>
    <definedName name="HTML11_9" hidden="1">""</definedName>
    <definedName name="HTML12_1" hidden="1">"[HIST95.XLS]Sheet2!$A$200:$G$215"</definedName>
    <definedName name="HTML12_10" hidden="1">""</definedName>
    <definedName name="HTML12_11" hidden="1">1</definedName>
    <definedName name="HTML12_12" hidden="1">"D:\Omafra\english\stats\crops\MyHTML.htm"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""</definedName>
    <definedName name="HTML12_9" hidden="1">""</definedName>
    <definedName name="HTML13_1" hidden="1">"[HIST95.XLS]Sheet2!$A$218:$G$233"</definedName>
    <definedName name="HTML13_10" hidden="1">""</definedName>
    <definedName name="HTML13_11" hidden="1">1</definedName>
    <definedName name="HTML13_12" hidden="1">"D:\Omafra\english\stats\crops\MyHTML.htm"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""</definedName>
    <definedName name="HTML13_9" hidden="1">""</definedName>
    <definedName name="HTML14_1" hidden="1">"[HIST95.XLS]Sheet2!$A$236:$G$251"</definedName>
    <definedName name="HTML14_10" hidden="1">""</definedName>
    <definedName name="HTML14_11" hidden="1">1</definedName>
    <definedName name="HTML14_12" hidden="1">"D:\Omafra\english\stats\crops\MyHTML.htm"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""</definedName>
    <definedName name="HTML14_9" hidden="1">""</definedName>
    <definedName name="HTML15_1" hidden="1">"[history.xls]Sheet2!$A$2:$G$17"</definedName>
    <definedName name="HTML15_10" hidden="1">""</definedName>
    <definedName name="HTML15_11" hidden="1">1</definedName>
    <definedName name="HTML15_12" hidden="1">"H:\STATS\Omafra\english\stats\crops\w.html"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""</definedName>
    <definedName name="HTML15_9" hidden="1">""</definedName>
    <definedName name="HTML16_1" hidden="1">"[history.xls]Sheet2!$A$56:$G$71"</definedName>
    <definedName name="HTML16_10" hidden="1">""</definedName>
    <definedName name="HTML16_11" hidden="1">1</definedName>
    <definedName name="HTML16_12" hidden="1">"H:\STATS\Omafra\english\stats\crops\r.html"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""</definedName>
    <definedName name="HTML16_9" hidden="1">""</definedName>
    <definedName name="HTML2_1" hidden="1">"[HIST95.XLS]Sheet2!$A$20:$G$35"</definedName>
    <definedName name="HTML2_10" hidden="1">""</definedName>
    <definedName name="HTML2_11" hidden="1">1</definedName>
    <definedName name="HTML2_12" hidden="1">"D:\Omafra\english\stats\crops\x.html"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"[HIST95.XLS]Sheet2!$A$38:$G$53"</definedName>
    <definedName name="HTML3_10" hidden="1">""</definedName>
    <definedName name="HTML3_11" hidden="1">1</definedName>
    <definedName name="HTML3_12" hidden="1">"D:\Omafra\english\stats\crops\x.html"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4_1" hidden="1">"[HIST95.XLS]Sheet2!$A$56:$G$71"</definedName>
    <definedName name="HTML4_10" hidden="1">""</definedName>
    <definedName name="HTML4_11" hidden="1">1</definedName>
    <definedName name="HTML4_12" hidden="1">"D:\Omafra\english\stats\crops\x"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"[HIST95.XLS]Sheet2!$A$74:$G$89"</definedName>
    <definedName name="HTML5_10" hidden="1">""</definedName>
    <definedName name="HTML5_11" hidden="1">1</definedName>
    <definedName name="HTML5_12" hidden="1">"D:\Omafra\english\stats\crops\MyHTML.htm"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"[HIST95.XLS]Sheet2!$A$92:$G$107"</definedName>
    <definedName name="HTML6_10" hidden="1">""</definedName>
    <definedName name="HTML6_11" hidden="1">1</definedName>
    <definedName name="HTML6_12" hidden="1">"D:\Omafra\english\stats\crops\MyHTML.htm"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"[HIST95.XLS]Sheet2!$A$110:$G$125"</definedName>
    <definedName name="HTML7_10" hidden="1">""</definedName>
    <definedName name="HTML7_11" hidden="1">1</definedName>
    <definedName name="HTML7_12" hidden="1">"D:\Omafra\english\stats\crops\MyHTML.htm"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8_1" hidden="1">"[HIST95.XLS]Sheet2!$A$128:$G$143"</definedName>
    <definedName name="HTML8_10" hidden="1">""</definedName>
    <definedName name="HTML8_11" hidden="1">1</definedName>
    <definedName name="HTML8_12" hidden="1">"D:\Omafra\english\stats\crops\MyHTML.htm"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""</definedName>
    <definedName name="HTML8_9" hidden="1">""</definedName>
    <definedName name="HTML9_1" hidden="1">"[HIST95.XLS]Sheet2!$A$146:$G$161"</definedName>
    <definedName name="HTML9_10" hidden="1">""</definedName>
    <definedName name="HTML9_11" hidden="1">1</definedName>
    <definedName name="HTML9_12" hidden="1">"D:\Omafra\english\stats\crops\MyHTML.htm"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16</definedName>
    <definedName name="impletabn">OFFSET([2]Implements!$B$10,0,0,[2]Implements!$I$2+1,[2]Implements!$AG$2)</definedName>
    <definedName name="implnames">OFFSET([1]Mach!$AE$10,0,0,[1]Mach!$K$2+1,1)</definedName>
    <definedName name="inflation">[1]Inputs!$E$2</definedName>
    <definedName name="k_fert">[1]Inputs!$I$14</definedName>
    <definedName name="lab_eff">[1]Fuel!$B$5</definedName>
    <definedName name="lagon">[1]Inputs!$B$125</definedName>
    <definedName name="lance">[1]Inputs!$B$108</definedName>
    <definedName name="land">[1]summaryPub60!$B$50</definedName>
    <definedName name="large_bale">[1]CustomAllo!$AY$37</definedName>
    <definedName name="large_rd">[1]CustomAllo!$AY$41</definedName>
    <definedName name="large_sq">[1]CustomAllo!$AY$49</definedName>
    <definedName name="liberty">[1]Inputs!$B$107</definedName>
    <definedName name="liquid">[1]Inputs!$G$15</definedName>
    <definedName name="mach_lab">[1]Fuel!$B$1</definedName>
    <definedName name="mach_lab06">[1]Fuel!$E$1</definedName>
    <definedName name="manipulator">[1]Inputs!$B$124</definedName>
    <definedName name="map">[1]Inputs!$G$12</definedName>
    <definedName name="Marksman">[1]Inputs!$B$89</definedName>
    <definedName name="matador">[1]Inputs!$B$101</definedName>
    <definedName name="MCPA">[1]Inputs!$B$87</definedName>
    <definedName name="n_fert">[1]Inputs!$I$11</definedName>
    <definedName name="op_int">[1]Inputs!$E$1</definedName>
    <definedName name="ovhd">[1]summaryPub60!$B$49</definedName>
    <definedName name="p_fert">[1]Inputs!$I$12</definedName>
    <definedName name="pack">[1]CustomAllo!$AY$13</definedName>
    <definedName name="plow">[1]CustomAllo!$AY$3</definedName>
    <definedName name="poncho">[1]Inputs!$B$97</definedName>
    <definedName name="potash">[1]Inputs!$G$14</definedName>
    <definedName name="primextra">[1]Inputs!$B$102</definedName>
    <definedName name="_xlnm.Print_Area" localSheetId="1">Sommaire!$A$1:$AI$85</definedName>
    <definedName name="_xlnm.Print_Area" localSheetId="3">SommaireCWS!$A$1:$AI$79</definedName>
    <definedName name="_xlnm.Print_Area" localSheetId="0">Summary!$A$1:$AI$85</definedName>
    <definedName name="_xlnm.Print_Area" localSheetId="2">SummaryCustomRates!$A$1:$AI$79</definedName>
    <definedName name="Print_Area_MI" localSheetId="1">#REF!</definedName>
    <definedName name="Print_Area_MI">#REF!</definedName>
    <definedName name="_xlnm.Print_Titles" localSheetId="1">Sommaire!$A:$A</definedName>
    <definedName name="_xlnm.Print_Titles" localSheetId="3">SommaireCWS!$A:$A</definedName>
    <definedName name="_xlnm.Print_Titles" localSheetId="0">Summary!$A:$A</definedName>
    <definedName name="_xlnm.Print_Titles" localSheetId="2">SummaryCustomRates!$A:$A</definedName>
    <definedName name="proline">[1]Inputs!$B$117</definedName>
    <definedName name="propulse">[1]Inputs!$B$121</definedName>
    <definedName name="prosaro">[1]Inputs!$B$110</definedName>
    <definedName name="prowl">[1]Inputs!$B$114</definedName>
    <definedName name="Pursuit">[1]Inputs!$B$91</definedName>
    <definedName name="rake">[1]CustomAllo!$AY$48</definedName>
    <definedName name="reflex">[1]Inputs!$B$94</definedName>
    <definedName name="rock">[1]CustomAllo!$AY$45</definedName>
    <definedName name="RR">[1]Inputs!$B$86</definedName>
    <definedName name="select">[1]Inputs!$B$99</definedName>
    <definedName name="silage_harv">[1]CustomAllo!$AY$42</definedName>
    <definedName name="silage_haul">[1]CustomAllo!$AY$43</definedName>
    <definedName name="silagebag">[1]CustomAllo!$AY$51</definedName>
    <definedName name="soy_comb">[1]CustomAllo!$AY$27</definedName>
    <definedName name="soy_conv">[1]CustomAllo!$AY$18</definedName>
    <definedName name="soy_notill">[1]CustomAllo!$AY$19</definedName>
    <definedName name="spray03">[1]CustomAllo!$AY$25</definedName>
    <definedName name="storage">[1]Inputs!$E$54</definedName>
    <definedName name="straw_perbale">[1]CustomAllo!$AY$52</definedName>
    <definedName name="swath">[1]CustomAllo!$AY$46</definedName>
    <definedName name="tilt">[1]Inputs!$B$104</definedName>
    <definedName name="triple">[1]Inputs!$G$16</definedName>
    <definedName name="truck">[1]CustomAllo!$AY$34</definedName>
    <definedName name="twine_bale">[1]CustomAllo!$AY$44</definedName>
    <definedName name="twine_large">[1]Inputs!$D$144</definedName>
    <definedName name="twine_sq">[1]Inputs!$D$148</definedName>
    <definedName name="uan">[1]Inputs!$G$13</definedName>
    <definedName name="urea">[1]Inputs!$G$11</definedName>
    <definedName name="valtera">[1]Inputs!$B$98</definedName>
    <definedName name="venture">[1]Inputs!$B$106</definedName>
    <definedName name="wrap">[1]CustomAllo!$AY$38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6" i="4" l="1"/>
  <c r="AH68" i="4" s="1"/>
  <c r="AG66" i="4"/>
  <c r="AF66" i="4"/>
  <c r="AE66" i="4"/>
  <c r="AE68" i="4" s="1"/>
  <c r="AD66" i="4"/>
  <c r="AC66" i="4"/>
  <c r="AB66" i="4"/>
  <c r="AA66" i="4"/>
  <c r="Z66" i="4"/>
  <c r="Z68" i="4" s="1"/>
  <c r="Y66" i="4"/>
  <c r="X66" i="4"/>
  <c r="W66" i="4"/>
  <c r="W68" i="4" s="1"/>
  <c r="V66" i="4"/>
  <c r="U66" i="4"/>
  <c r="T66" i="4"/>
  <c r="S66" i="4"/>
  <c r="R66" i="4"/>
  <c r="Q66" i="4"/>
  <c r="P66" i="4"/>
  <c r="O66" i="4"/>
  <c r="O68" i="4" s="1"/>
  <c r="N66" i="4"/>
  <c r="M66" i="4"/>
  <c r="L66" i="4"/>
  <c r="K66" i="4"/>
  <c r="J66" i="4"/>
  <c r="I66" i="4"/>
  <c r="H66" i="4"/>
  <c r="G66" i="4"/>
  <c r="G68" i="4" s="1"/>
  <c r="F66" i="4"/>
  <c r="E66" i="4"/>
  <c r="D66" i="4"/>
  <c r="C66" i="4"/>
  <c r="B66" i="4"/>
  <c r="B68" i="4" s="1"/>
  <c r="Z59" i="4"/>
  <c r="J59" i="4"/>
  <c r="AH58" i="4"/>
  <c r="AE58" i="4"/>
  <c r="AE78" i="4" s="1"/>
  <c r="Z58" i="4"/>
  <c r="W58" i="4"/>
  <c r="W78" i="4" s="1"/>
  <c r="S58" i="4"/>
  <c r="R58" i="4"/>
  <c r="R59" i="4" s="1"/>
  <c r="O58" i="4"/>
  <c r="O78" i="4" s="1"/>
  <c r="J58" i="4"/>
  <c r="G58" i="4"/>
  <c r="G78" i="4" s="1"/>
  <c r="B58" i="4"/>
  <c r="AH38" i="4"/>
  <c r="AG38" i="4"/>
  <c r="AG58" i="4" s="1"/>
  <c r="AG59" i="4" s="1"/>
  <c r="AF38" i="4"/>
  <c r="AF58" i="4" s="1"/>
  <c r="AE38" i="4"/>
  <c r="AD38" i="4"/>
  <c r="AD58" i="4" s="1"/>
  <c r="AC38" i="4"/>
  <c r="AB38" i="4"/>
  <c r="AA38" i="4"/>
  <c r="AA58" i="4" s="1"/>
  <c r="Z38" i="4"/>
  <c r="Y38" i="4"/>
  <c r="Y58" i="4" s="1"/>
  <c r="Y59" i="4" s="1"/>
  <c r="X38" i="4"/>
  <c r="X58" i="4" s="1"/>
  <c r="W38" i="4"/>
  <c r="V38" i="4"/>
  <c r="V58" i="4" s="1"/>
  <c r="U38" i="4"/>
  <c r="T38" i="4"/>
  <c r="S38" i="4"/>
  <c r="R38" i="4"/>
  <c r="Q38" i="4"/>
  <c r="Q58" i="4" s="1"/>
  <c r="Q59" i="4" s="1"/>
  <c r="P38" i="4"/>
  <c r="P58" i="4" s="1"/>
  <c r="O38" i="4"/>
  <c r="N38" i="4"/>
  <c r="N58" i="4" s="1"/>
  <c r="M38" i="4"/>
  <c r="L38" i="4"/>
  <c r="L58" i="4" s="1"/>
  <c r="K38" i="4"/>
  <c r="K58" i="4" s="1"/>
  <c r="J38" i="4"/>
  <c r="I38" i="4"/>
  <c r="I58" i="4" s="1"/>
  <c r="H38" i="4"/>
  <c r="H58" i="4" s="1"/>
  <c r="G38" i="4"/>
  <c r="F38" i="4"/>
  <c r="F58" i="4" s="1"/>
  <c r="E38" i="4"/>
  <c r="D38" i="4"/>
  <c r="D58" i="4" s="1"/>
  <c r="C38" i="4"/>
  <c r="C58" i="4" s="1"/>
  <c r="B3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L59" i="4" s="1"/>
  <c r="K12" i="4"/>
  <c r="J12" i="4"/>
  <c r="I12" i="4"/>
  <c r="H12" i="4"/>
  <c r="G12" i="4"/>
  <c r="F12" i="4"/>
  <c r="E12" i="4"/>
  <c r="D12" i="4"/>
  <c r="D59" i="4" s="1"/>
  <c r="C12" i="4"/>
  <c r="B12" i="4"/>
  <c r="AF78" i="3"/>
  <c r="X78" i="3"/>
  <c r="P78" i="3"/>
  <c r="H78" i="3"/>
  <c r="X75" i="3"/>
  <c r="P75" i="3"/>
  <c r="I75" i="3"/>
  <c r="AG74" i="3"/>
  <c r="Q74" i="3"/>
  <c r="J74" i="3"/>
  <c r="X71" i="3"/>
  <c r="X70" i="3"/>
  <c r="AF68" i="3"/>
  <c r="X68" i="3"/>
  <c r="X79" i="3" s="1"/>
  <c r="P68" i="3"/>
  <c r="H68" i="3"/>
  <c r="H79" i="3" s="1"/>
  <c r="AH66" i="3"/>
  <c r="AG66" i="3"/>
  <c r="AG68" i="3" s="1"/>
  <c r="AF66" i="3"/>
  <c r="AE66" i="3"/>
  <c r="AD66" i="3"/>
  <c r="AC66" i="3"/>
  <c r="AB66" i="3"/>
  <c r="AA66" i="3"/>
  <c r="AA68" i="3" s="1"/>
  <c r="Z66" i="3"/>
  <c r="Y66" i="3"/>
  <c r="Y68" i="3" s="1"/>
  <c r="X66" i="3"/>
  <c r="W66" i="3"/>
  <c r="V66" i="3"/>
  <c r="U66" i="3"/>
  <c r="T66" i="3"/>
  <c r="S66" i="3"/>
  <c r="R66" i="3"/>
  <c r="Q66" i="3"/>
  <c r="Q68" i="3" s="1"/>
  <c r="P66" i="3"/>
  <c r="O66" i="3"/>
  <c r="N66" i="3"/>
  <c r="M66" i="3"/>
  <c r="L66" i="3"/>
  <c r="K66" i="3"/>
  <c r="J66" i="3"/>
  <c r="I66" i="3"/>
  <c r="I68" i="3" s="1"/>
  <c r="I79" i="3" s="1"/>
  <c r="H66" i="3"/>
  <c r="G66" i="3"/>
  <c r="F66" i="3"/>
  <c r="E66" i="3"/>
  <c r="D66" i="3"/>
  <c r="C66" i="3"/>
  <c r="B66" i="3"/>
  <c r="AH59" i="3"/>
  <c r="AA59" i="3"/>
  <c r="R59" i="3"/>
  <c r="B59" i="3"/>
  <c r="AF58" i="3"/>
  <c r="AF74" i="3" s="1"/>
  <c r="AB58" i="3"/>
  <c r="AA58" i="3"/>
  <c r="X58" i="3"/>
  <c r="X74" i="3" s="1"/>
  <c r="T58" i="3"/>
  <c r="S58" i="3"/>
  <c r="P58" i="3"/>
  <c r="P74" i="3" s="1"/>
  <c r="L58" i="3"/>
  <c r="K58" i="3"/>
  <c r="H58" i="3"/>
  <c r="H74" i="3" s="1"/>
  <c r="C58" i="3"/>
  <c r="AH38" i="3"/>
  <c r="AH58" i="3" s="1"/>
  <c r="AH78" i="3" s="1"/>
  <c r="AG38" i="3"/>
  <c r="AG58" i="3" s="1"/>
  <c r="AG78" i="3" s="1"/>
  <c r="AF38" i="3"/>
  <c r="AE38" i="3"/>
  <c r="AE58" i="3" s="1"/>
  <c r="AD38" i="3"/>
  <c r="AD58" i="3" s="1"/>
  <c r="AC38" i="3"/>
  <c r="AC58" i="3" s="1"/>
  <c r="AB38" i="3"/>
  <c r="AA38" i="3"/>
  <c r="Z38" i="3"/>
  <c r="Z58" i="3" s="1"/>
  <c r="Z78" i="3" s="1"/>
  <c r="Y38" i="3"/>
  <c r="Y58" i="3" s="1"/>
  <c r="Y78" i="3" s="1"/>
  <c r="X38" i="3"/>
  <c r="W38" i="3"/>
  <c r="W58" i="3" s="1"/>
  <c r="V38" i="3"/>
  <c r="V58" i="3" s="1"/>
  <c r="U38" i="3"/>
  <c r="U58" i="3" s="1"/>
  <c r="T38" i="3"/>
  <c r="S38" i="3"/>
  <c r="R38" i="3"/>
  <c r="R58" i="3" s="1"/>
  <c r="R78" i="3" s="1"/>
  <c r="Q38" i="3"/>
  <c r="Q58" i="3" s="1"/>
  <c r="Q78" i="3" s="1"/>
  <c r="P38" i="3"/>
  <c r="O38" i="3"/>
  <c r="O58" i="3" s="1"/>
  <c r="O74" i="3" s="1"/>
  <c r="N38" i="3"/>
  <c r="N58" i="3" s="1"/>
  <c r="M38" i="3"/>
  <c r="M58" i="3" s="1"/>
  <c r="L38" i="3"/>
  <c r="K38" i="3"/>
  <c r="J38" i="3"/>
  <c r="J58" i="3" s="1"/>
  <c r="J78" i="3" s="1"/>
  <c r="I38" i="3"/>
  <c r="I58" i="3" s="1"/>
  <c r="I78" i="3" s="1"/>
  <c r="H38" i="3"/>
  <c r="G38" i="3"/>
  <c r="G58" i="3" s="1"/>
  <c r="F38" i="3"/>
  <c r="F58" i="3" s="1"/>
  <c r="E38" i="3"/>
  <c r="E58" i="3" s="1"/>
  <c r="D38" i="3"/>
  <c r="D58" i="3" s="1"/>
  <c r="C38" i="3"/>
  <c r="B38" i="3"/>
  <c r="B58" i="3" s="1"/>
  <c r="B78" i="3" s="1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H12" i="3"/>
  <c r="AG12" i="3"/>
  <c r="AG70" i="3" s="1"/>
  <c r="AF12" i="3"/>
  <c r="AE12" i="3"/>
  <c r="AD12" i="3"/>
  <c r="AC12" i="3"/>
  <c r="AC59" i="3" s="1"/>
  <c r="AB12" i="3"/>
  <c r="AA12" i="3"/>
  <c r="AA70" i="3" s="1"/>
  <c r="Z12" i="3"/>
  <c r="Y12" i="3"/>
  <c r="X12" i="3"/>
  <c r="X59" i="3" s="1"/>
  <c r="W12" i="3"/>
  <c r="V12" i="3"/>
  <c r="U12" i="3"/>
  <c r="U59" i="3" s="1"/>
  <c r="T12" i="3"/>
  <c r="S12" i="3"/>
  <c r="R12" i="3"/>
  <c r="Q12" i="3"/>
  <c r="Q70" i="3" s="1"/>
  <c r="P12" i="3"/>
  <c r="P59" i="3" s="1"/>
  <c r="O12" i="3"/>
  <c r="N12" i="3"/>
  <c r="M12" i="3"/>
  <c r="M59" i="3" s="1"/>
  <c r="L12" i="3"/>
  <c r="K12" i="3"/>
  <c r="J12" i="3"/>
  <c r="I12" i="3"/>
  <c r="I70" i="3" s="1"/>
  <c r="H12" i="3"/>
  <c r="H59" i="3" s="1"/>
  <c r="G12" i="3"/>
  <c r="F12" i="3"/>
  <c r="E12" i="3"/>
  <c r="E59" i="3" s="1"/>
  <c r="D12" i="3"/>
  <c r="C12" i="3"/>
  <c r="B12" i="3"/>
  <c r="AH81" i="2"/>
  <c r="AA80" i="2"/>
  <c r="V80" i="2"/>
  <c r="J80" i="2"/>
  <c r="F80" i="2"/>
  <c r="B80" i="2"/>
  <c r="AH77" i="2"/>
  <c r="P74" i="2"/>
  <c r="P76" i="2" s="1"/>
  <c r="M74" i="2"/>
  <c r="M85" i="2" s="1"/>
  <c r="E74" i="2"/>
  <c r="E77" i="2" s="1"/>
  <c r="AH72" i="2"/>
  <c r="AH74" i="2" s="1"/>
  <c r="AH85" i="2" s="1"/>
  <c r="AG72" i="2"/>
  <c r="AF72" i="2"/>
  <c r="AE72" i="2"/>
  <c r="AD72" i="2"/>
  <c r="AD74" i="2" s="1"/>
  <c r="AC72" i="2"/>
  <c r="AB72" i="2"/>
  <c r="AA72" i="2"/>
  <c r="Z72" i="2"/>
  <c r="Z74" i="2" s="1"/>
  <c r="Z81" i="2" s="1"/>
  <c r="Y72" i="2"/>
  <c r="X72" i="2"/>
  <c r="W72" i="2"/>
  <c r="V72" i="2"/>
  <c r="V74" i="2" s="1"/>
  <c r="U72" i="2"/>
  <c r="T72" i="2"/>
  <c r="S72" i="2"/>
  <c r="R72" i="2"/>
  <c r="R74" i="2" s="1"/>
  <c r="R85" i="2" s="1"/>
  <c r="Q72" i="2"/>
  <c r="Q74" i="2" s="1"/>
  <c r="P72" i="2"/>
  <c r="O72" i="2"/>
  <c r="N72" i="2"/>
  <c r="N74" i="2" s="1"/>
  <c r="N85" i="2" s="1"/>
  <c r="M72" i="2"/>
  <c r="L72" i="2"/>
  <c r="K72" i="2"/>
  <c r="J72" i="2"/>
  <c r="J74" i="2" s="1"/>
  <c r="I72" i="2"/>
  <c r="I74" i="2" s="1"/>
  <c r="H72" i="2"/>
  <c r="G72" i="2"/>
  <c r="F72" i="2"/>
  <c r="F74" i="2" s="1"/>
  <c r="E72" i="2"/>
  <c r="D72" i="2"/>
  <c r="C72" i="2"/>
  <c r="B72" i="2"/>
  <c r="B74" i="2" s="1"/>
  <c r="AA62" i="2"/>
  <c r="G62" i="2"/>
  <c r="C62" i="2"/>
  <c r="AH61" i="2"/>
  <c r="AF61" i="2"/>
  <c r="AF80" i="2" s="1"/>
  <c r="AD61" i="2"/>
  <c r="AD80" i="2" s="1"/>
  <c r="AA61" i="2"/>
  <c r="Z61" i="2"/>
  <c r="X61" i="2"/>
  <c r="V61" i="2"/>
  <c r="V84" i="2" s="1"/>
  <c r="S61" i="2"/>
  <c r="S62" i="2" s="1"/>
  <c r="R61" i="2"/>
  <c r="P61" i="2"/>
  <c r="P80" i="2" s="1"/>
  <c r="N61" i="2"/>
  <c r="N84" i="2" s="1"/>
  <c r="L61" i="2"/>
  <c r="K61" i="2"/>
  <c r="J61" i="2"/>
  <c r="J84" i="2" s="1"/>
  <c r="H61" i="2"/>
  <c r="F61" i="2"/>
  <c r="F84" i="2" s="1"/>
  <c r="D61" i="2"/>
  <c r="C61" i="2"/>
  <c r="B61" i="2"/>
  <c r="B84" i="2" s="1"/>
  <c r="AH28" i="2"/>
  <c r="AG28" i="2"/>
  <c r="AG61" i="2" s="1"/>
  <c r="AG80" i="2" s="1"/>
  <c r="AF28" i="2"/>
  <c r="AE28" i="2"/>
  <c r="AE61" i="2" s="1"/>
  <c r="AD28" i="2"/>
  <c r="AC28" i="2"/>
  <c r="AC61" i="2" s="1"/>
  <c r="AC74" i="2" s="1"/>
  <c r="AB28" i="2"/>
  <c r="AB61" i="2" s="1"/>
  <c r="AA28" i="2"/>
  <c r="Z28" i="2"/>
  <c r="Y28" i="2"/>
  <c r="Y61" i="2" s="1"/>
  <c r="Y80" i="2" s="1"/>
  <c r="X28" i="2"/>
  <c r="W28" i="2"/>
  <c r="W61" i="2" s="1"/>
  <c r="V28" i="2"/>
  <c r="U28" i="2"/>
  <c r="U61" i="2" s="1"/>
  <c r="U84" i="2" s="1"/>
  <c r="T28" i="2"/>
  <c r="T61" i="2" s="1"/>
  <c r="S28" i="2"/>
  <c r="R28" i="2"/>
  <c r="Q28" i="2"/>
  <c r="Q61" i="2" s="1"/>
  <c r="Q84" i="2" s="1"/>
  <c r="P28" i="2"/>
  <c r="O28" i="2"/>
  <c r="O61" i="2" s="1"/>
  <c r="N28" i="2"/>
  <c r="M28" i="2"/>
  <c r="M61" i="2" s="1"/>
  <c r="M84" i="2" s="1"/>
  <c r="L28" i="2"/>
  <c r="K28" i="2"/>
  <c r="J28" i="2"/>
  <c r="I28" i="2"/>
  <c r="I61" i="2" s="1"/>
  <c r="I80" i="2" s="1"/>
  <c r="H28" i="2"/>
  <c r="G28" i="2"/>
  <c r="G61" i="2" s="1"/>
  <c r="F28" i="2"/>
  <c r="E28" i="2"/>
  <c r="E61" i="2" s="1"/>
  <c r="D28" i="2"/>
  <c r="C28" i="2"/>
  <c r="B28" i="2"/>
  <c r="AH12" i="2"/>
  <c r="AH76" i="2" s="1"/>
  <c r="AG12" i="2"/>
  <c r="AF12" i="2"/>
  <c r="AE12" i="2"/>
  <c r="AD12" i="2"/>
  <c r="AC12" i="2"/>
  <c r="AB12" i="2"/>
  <c r="AA12" i="2"/>
  <c r="Z12" i="2"/>
  <c r="Z76" i="2" s="1"/>
  <c r="Y12" i="2"/>
  <c r="X12" i="2"/>
  <c r="W12" i="2"/>
  <c r="V12" i="2"/>
  <c r="U12" i="2"/>
  <c r="T12" i="2"/>
  <c r="S12" i="2"/>
  <c r="R12" i="2"/>
  <c r="R76" i="2" s="1"/>
  <c r="Q12" i="2"/>
  <c r="P12" i="2"/>
  <c r="P62" i="2" s="1"/>
  <c r="O12" i="2"/>
  <c r="N12" i="2"/>
  <c r="M12" i="2"/>
  <c r="L12" i="2"/>
  <c r="K12" i="2"/>
  <c r="J12" i="2"/>
  <c r="J76" i="2" s="1"/>
  <c r="I12" i="2"/>
  <c r="H12" i="2"/>
  <c r="H62" i="2" s="1"/>
  <c r="G12" i="2"/>
  <c r="F12" i="2"/>
  <c r="E12" i="2"/>
  <c r="D12" i="2"/>
  <c r="C12" i="2"/>
  <c r="B12" i="2"/>
  <c r="B76" i="2" s="1"/>
  <c r="O85" i="1"/>
  <c r="N85" i="1"/>
  <c r="X84" i="1"/>
  <c r="L84" i="1"/>
  <c r="G84" i="1"/>
  <c r="D84" i="1"/>
  <c r="AA80" i="1"/>
  <c r="W80" i="1"/>
  <c r="L80" i="1"/>
  <c r="C80" i="1"/>
  <c r="AG77" i="1"/>
  <c r="H76" i="1"/>
  <c r="AG74" i="1"/>
  <c r="AG85" i="1" s="1"/>
  <c r="AE74" i="1"/>
  <c r="AE85" i="1" s="1"/>
  <c r="W74" i="1"/>
  <c r="W85" i="1" s="1"/>
  <c r="O74" i="1"/>
  <c r="G74" i="1"/>
  <c r="G81" i="1" s="1"/>
  <c r="AH72" i="1"/>
  <c r="AH74" i="1" s="1"/>
  <c r="AG72" i="1"/>
  <c r="AF72" i="1"/>
  <c r="AE72" i="1"/>
  <c r="AD72" i="1"/>
  <c r="AC72" i="1"/>
  <c r="AB72" i="1"/>
  <c r="AA72" i="1"/>
  <c r="AA74" i="1" s="1"/>
  <c r="Z72" i="1"/>
  <c r="Z74" i="1" s="1"/>
  <c r="Y72" i="1"/>
  <c r="X72" i="1"/>
  <c r="W72" i="1"/>
  <c r="V72" i="1"/>
  <c r="U72" i="1"/>
  <c r="T72" i="1"/>
  <c r="S72" i="1"/>
  <c r="S74" i="1" s="1"/>
  <c r="R72" i="1"/>
  <c r="R74" i="1" s="1"/>
  <c r="Q72" i="1"/>
  <c r="P72" i="1"/>
  <c r="O72" i="1"/>
  <c r="N72" i="1"/>
  <c r="N74" i="1" s="1"/>
  <c r="M72" i="1"/>
  <c r="L72" i="1"/>
  <c r="L74" i="1" s="1"/>
  <c r="K72" i="1"/>
  <c r="K74" i="1" s="1"/>
  <c r="J72" i="1"/>
  <c r="J74" i="1" s="1"/>
  <c r="I72" i="1"/>
  <c r="H72" i="1"/>
  <c r="H74" i="1" s="1"/>
  <c r="G72" i="1"/>
  <c r="F72" i="1"/>
  <c r="E72" i="1"/>
  <c r="D72" i="1"/>
  <c r="C72" i="1"/>
  <c r="C74" i="1" s="1"/>
  <c r="B72" i="1"/>
  <c r="B74" i="1" s="1"/>
  <c r="AA62" i="1"/>
  <c r="Y62" i="1"/>
  <c r="L62" i="1"/>
  <c r="G62" i="1"/>
  <c r="AH61" i="1"/>
  <c r="AF61" i="1"/>
  <c r="AF80" i="1" s="1"/>
  <c r="AB61" i="1"/>
  <c r="AB80" i="1" s="1"/>
  <c r="Z61" i="1"/>
  <c r="X61" i="1"/>
  <c r="X80" i="1" s="1"/>
  <c r="T61" i="1"/>
  <c r="T80" i="1" s="1"/>
  <c r="R61" i="1"/>
  <c r="P61" i="1"/>
  <c r="P80" i="1" s="1"/>
  <c r="N61" i="1"/>
  <c r="N84" i="1" s="1"/>
  <c r="L61" i="1"/>
  <c r="J61" i="1"/>
  <c r="I61" i="1"/>
  <c r="I74" i="1" s="1"/>
  <c r="H61" i="1"/>
  <c r="H80" i="1" s="1"/>
  <c r="D61" i="1"/>
  <c r="D80" i="1" s="1"/>
  <c r="B61" i="1"/>
  <c r="AH28" i="1"/>
  <c r="AG28" i="1"/>
  <c r="AG61" i="1" s="1"/>
  <c r="AF28" i="1"/>
  <c r="AE28" i="1"/>
  <c r="AE61" i="1" s="1"/>
  <c r="AE80" i="1" s="1"/>
  <c r="AD28" i="1"/>
  <c r="AD61" i="1" s="1"/>
  <c r="AC28" i="1"/>
  <c r="AC61" i="1" s="1"/>
  <c r="AB28" i="1"/>
  <c r="AA28" i="1"/>
  <c r="AA61" i="1" s="1"/>
  <c r="AA84" i="1" s="1"/>
  <c r="Z28" i="1"/>
  <c r="Y28" i="1"/>
  <c r="Y61" i="1" s="1"/>
  <c r="X28" i="1"/>
  <c r="W28" i="1"/>
  <c r="W61" i="1" s="1"/>
  <c r="W84" i="1" s="1"/>
  <c r="V28" i="1"/>
  <c r="V61" i="1" s="1"/>
  <c r="U28" i="1"/>
  <c r="U61" i="1" s="1"/>
  <c r="T28" i="1"/>
  <c r="S28" i="1"/>
  <c r="S61" i="1" s="1"/>
  <c r="S84" i="1" s="1"/>
  <c r="R28" i="1"/>
  <c r="Q28" i="1"/>
  <c r="Q61" i="1" s="1"/>
  <c r="P28" i="1"/>
  <c r="O28" i="1"/>
  <c r="O61" i="1" s="1"/>
  <c r="O84" i="1" s="1"/>
  <c r="N28" i="1"/>
  <c r="M28" i="1"/>
  <c r="M61" i="1" s="1"/>
  <c r="L28" i="1"/>
  <c r="K28" i="1"/>
  <c r="K61" i="1" s="1"/>
  <c r="K84" i="1" s="1"/>
  <c r="J28" i="1"/>
  <c r="I28" i="1"/>
  <c r="H28" i="1"/>
  <c r="G28" i="1"/>
  <c r="G61" i="1" s="1"/>
  <c r="G80" i="1" s="1"/>
  <c r="F28" i="1"/>
  <c r="F61" i="1" s="1"/>
  <c r="E28" i="1"/>
  <c r="E61" i="1" s="1"/>
  <c r="D28" i="1"/>
  <c r="C28" i="1"/>
  <c r="C61" i="1" s="1"/>
  <c r="C84" i="1" s="1"/>
  <c r="B28" i="1"/>
  <c r="AH12" i="1"/>
  <c r="AH62" i="1" s="1"/>
  <c r="AG12" i="1"/>
  <c r="AF12" i="1"/>
  <c r="AE12" i="1"/>
  <c r="AD12" i="1"/>
  <c r="AC12" i="1"/>
  <c r="AB12" i="1"/>
  <c r="AB62" i="1" s="1"/>
  <c r="AA12" i="1"/>
  <c r="Z12" i="1"/>
  <c r="Z62" i="1" s="1"/>
  <c r="Y12" i="1"/>
  <c r="X12" i="1"/>
  <c r="W12" i="1"/>
  <c r="V12" i="1"/>
  <c r="U12" i="1"/>
  <c r="T12" i="1"/>
  <c r="S12" i="1"/>
  <c r="R12" i="1"/>
  <c r="R62" i="1" s="1"/>
  <c r="Q12" i="1"/>
  <c r="P12" i="1"/>
  <c r="O12" i="1"/>
  <c r="O76" i="1" s="1"/>
  <c r="N12" i="1"/>
  <c r="N62" i="1" s="1"/>
  <c r="M12" i="1"/>
  <c r="L12" i="1"/>
  <c r="L76" i="1" s="1"/>
  <c r="K12" i="1"/>
  <c r="K62" i="1" s="1"/>
  <c r="J12" i="1"/>
  <c r="J62" i="1" s="1"/>
  <c r="I12" i="1"/>
  <c r="I76" i="1" s="1"/>
  <c r="H12" i="1"/>
  <c r="H62" i="1" s="1"/>
  <c r="G12" i="1"/>
  <c r="F12" i="1"/>
  <c r="E12" i="1"/>
  <c r="D12" i="1"/>
  <c r="C12" i="1"/>
  <c r="B12" i="1"/>
  <c r="B62" i="1" s="1"/>
  <c r="E84" i="1" l="1"/>
  <c r="E74" i="1"/>
  <c r="E80" i="1"/>
  <c r="F84" i="1"/>
  <c r="F80" i="1"/>
  <c r="V84" i="1"/>
  <c r="V80" i="1"/>
  <c r="AD84" i="1"/>
  <c r="AD80" i="1"/>
  <c r="I81" i="1"/>
  <c r="I85" i="1"/>
  <c r="B85" i="1"/>
  <c r="B81" i="1"/>
  <c r="J85" i="1"/>
  <c r="J81" i="1"/>
  <c r="R85" i="1"/>
  <c r="R81" i="1"/>
  <c r="Z85" i="1"/>
  <c r="Z81" i="1"/>
  <c r="Z77" i="1"/>
  <c r="AH77" i="1"/>
  <c r="AH85" i="1"/>
  <c r="AH81" i="1"/>
  <c r="C81" i="1"/>
  <c r="C85" i="1"/>
  <c r="K81" i="1"/>
  <c r="K85" i="1"/>
  <c r="S81" i="1"/>
  <c r="S85" i="1"/>
  <c r="AA81" i="1"/>
  <c r="AA77" i="1"/>
  <c r="AA85" i="1"/>
  <c r="I81" i="2"/>
  <c r="I85" i="2"/>
  <c r="Q85" i="2"/>
  <c r="Q77" i="2"/>
  <c r="Q81" i="2"/>
  <c r="AC80" i="1"/>
  <c r="AC84" i="1"/>
  <c r="AC74" i="1"/>
  <c r="AC62" i="1"/>
  <c r="U80" i="1"/>
  <c r="U84" i="1"/>
  <c r="U74" i="1"/>
  <c r="U62" i="1"/>
  <c r="Q80" i="1"/>
  <c r="Q84" i="1"/>
  <c r="Q74" i="1"/>
  <c r="T84" i="2"/>
  <c r="T80" i="2"/>
  <c r="AB84" i="2"/>
  <c r="AB80" i="2"/>
  <c r="M84" i="1"/>
  <c r="M74" i="1"/>
  <c r="M85" i="1" s="1"/>
  <c r="M62" i="1"/>
  <c r="AC81" i="2"/>
  <c r="AC85" i="2"/>
  <c r="Y79" i="3"/>
  <c r="Y71" i="3"/>
  <c r="Y75" i="3"/>
  <c r="AF79" i="3"/>
  <c r="AF71" i="3"/>
  <c r="AF75" i="3"/>
  <c r="AF70" i="3"/>
  <c r="W76" i="1"/>
  <c r="AE76" i="1"/>
  <c r="AE62" i="1"/>
  <c r="I62" i="1"/>
  <c r="R76" i="1"/>
  <c r="S80" i="1"/>
  <c r="T84" i="1"/>
  <c r="G85" i="1"/>
  <c r="X62" i="2"/>
  <c r="AF62" i="2"/>
  <c r="G84" i="2"/>
  <c r="G74" i="2"/>
  <c r="G80" i="2"/>
  <c r="O84" i="2"/>
  <c r="O74" i="2"/>
  <c r="W84" i="2"/>
  <c r="W74" i="2"/>
  <c r="W80" i="2"/>
  <c r="AE84" i="2"/>
  <c r="AE74" i="2"/>
  <c r="H80" i="2"/>
  <c r="H84" i="2"/>
  <c r="D74" i="2"/>
  <c r="L74" i="2"/>
  <c r="T74" i="2"/>
  <c r="AB74" i="2"/>
  <c r="H74" i="2"/>
  <c r="Q80" i="2"/>
  <c r="R81" i="2"/>
  <c r="AF84" i="2"/>
  <c r="S78" i="4"/>
  <c r="S74" i="4"/>
  <c r="C68" i="4"/>
  <c r="K68" i="4"/>
  <c r="K70" i="4" s="1"/>
  <c r="S68" i="4"/>
  <c r="AA68" i="4"/>
  <c r="AD62" i="1"/>
  <c r="P84" i="1"/>
  <c r="R62" i="2"/>
  <c r="Y74" i="2"/>
  <c r="W74" i="3"/>
  <c r="W78" i="3"/>
  <c r="G76" i="1"/>
  <c r="P62" i="1"/>
  <c r="X76" i="1"/>
  <c r="X62" i="1"/>
  <c r="AF62" i="1"/>
  <c r="R80" i="1"/>
  <c r="R84" i="1"/>
  <c r="W62" i="1"/>
  <c r="D74" i="1"/>
  <c r="L81" i="1"/>
  <c r="L85" i="1"/>
  <c r="T74" i="1"/>
  <c r="AB74" i="1"/>
  <c r="B76" i="1"/>
  <c r="AG81" i="1"/>
  <c r="I62" i="2"/>
  <c r="Q62" i="2"/>
  <c r="Y62" i="2"/>
  <c r="AG62" i="2"/>
  <c r="B62" i="2"/>
  <c r="W62" i="2"/>
  <c r="AF74" i="2"/>
  <c r="U80" i="2"/>
  <c r="AG84" i="2"/>
  <c r="C59" i="3"/>
  <c r="Q79" i="3"/>
  <c r="Q71" i="3"/>
  <c r="Q75" i="3"/>
  <c r="AG79" i="3"/>
  <c r="AG71" i="3"/>
  <c r="AG75" i="3"/>
  <c r="X84" i="2"/>
  <c r="X80" i="2"/>
  <c r="F85" i="2"/>
  <c r="F81" i="2"/>
  <c r="AD85" i="2"/>
  <c r="AD81" i="2"/>
  <c r="AB59" i="4"/>
  <c r="J80" i="1"/>
  <c r="J84" i="1"/>
  <c r="L84" i="2"/>
  <c r="L80" i="2"/>
  <c r="C78" i="3"/>
  <c r="C74" i="3"/>
  <c r="O78" i="3"/>
  <c r="C78" i="4"/>
  <c r="C74" i="4"/>
  <c r="K78" i="4"/>
  <c r="K74" i="4"/>
  <c r="AA78" i="4"/>
  <c r="AA74" i="4"/>
  <c r="K84" i="2"/>
  <c r="K74" i="2"/>
  <c r="K76" i="2" s="1"/>
  <c r="K80" i="2"/>
  <c r="Z62" i="2"/>
  <c r="T59" i="4"/>
  <c r="Y80" i="1"/>
  <c r="Y84" i="1"/>
  <c r="AD74" i="1"/>
  <c r="Y74" i="1"/>
  <c r="AB84" i="1"/>
  <c r="P81" i="2"/>
  <c r="P77" i="2"/>
  <c r="C76" i="1"/>
  <c r="K76" i="1"/>
  <c r="S76" i="1"/>
  <c r="AA76" i="1"/>
  <c r="C62" i="1"/>
  <c r="O62" i="1"/>
  <c r="AD76" i="1"/>
  <c r="H84" i="1"/>
  <c r="AE84" i="1"/>
  <c r="D62" i="2"/>
  <c r="L62" i="2"/>
  <c r="T62" i="2"/>
  <c r="AB62" i="2"/>
  <c r="AA84" i="2"/>
  <c r="AA74" i="2"/>
  <c r="AA76" i="2" s="1"/>
  <c r="J62" i="2"/>
  <c r="AE62" i="2"/>
  <c r="AE80" i="2"/>
  <c r="I84" i="2"/>
  <c r="P85" i="2"/>
  <c r="D78" i="3"/>
  <c r="D74" i="3"/>
  <c r="P79" i="3"/>
  <c r="P71" i="3"/>
  <c r="P70" i="3"/>
  <c r="V85" i="2"/>
  <c r="V81" i="2"/>
  <c r="AG80" i="1"/>
  <c r="AG84" i="1"/>
  <c r="F74" i="1"/>
  <c r="D76" i="1"/>
  <c r="T76" i="1"/>
  <c r="AB76" i="1"/>
  <c r="B80" i="1"/>
  <c r="B84" i="1"/>
  <c r="D62" i="1"/>
  <c r="Q62" i="1"/>
  <c r="H81" i="1"/>
  <c r="H85" i="1"/>
  <c r="P74" i="1"/>
  <c r="P76" i="1" s="1"/>
  <c r="X74" i="1"/>
  <c r="AF74" i="1"/>
  <c r="J76" i="1"/>
  <c r="AG76" i="1"/>
  <c r="AF84" i="1"/>
  <c r="E76" i="2"/>
  <c r="E62" i="2"/>
  <c r="M76" i="2"/>
  <c r="M62" i="2"/>
  <c r="U62" i="2"/>
  <c r="AC76" i="2"/>
  <c r="AC62" i="2"/>
  <c r="C84" i="2"/>
  <c r="C74" i="2"/>
  <c r="C80" i="2"/>
  <c r="K62" i="2"/>
  <c r="AH62" i="2"/>
  <c r="U74" i="2"/>
  <c r="U76" i="2" s="1"/>
  <c r="P84" i="2"/>
  <c r="K78" i="3"/>
  <c r="K74" i="3"/>
  <c r="I80" i="1"/>
  <c r="I84" i="1"/>
  <c r="AG74" i="2"/>
  <c r="AH80" i="1"/>
  <c r="AH84" i="1"/>
  <c r="V74" i="1"/>
  <c r="Z76" i="1"/>
  <c r="E76" i="1"/>
  <c r="U76" i="1"/>
  <c r="Z80" i="1"/>
  <c r="Z84" i="1"/>
  <c r="E62" i="1"/>
  <c r="S62" i="1"/>
  <c r="AG62" i="1"/>
  <c r="AE81" i="1"/>
  <c r="AE77" i="1"/>
  <c r="N76" i="1"/>
  <c r="AH76" i="1"/>
  <c r="K80" i="1"/>
  <c r="F76" i="2"/>
  <c r="F62" i="2"/>
  <c r="N76" i="2"/>
  <c r="N62" i="2"/>
  <c r="V76" i="2"/>
  <c r="V62" i="2"/>
  <c r="AD76" i="2"/>
  <c r="AD62" i="2"/>
  <c r="E80" i="2"/>
  <c r="E84" i="2"/>
  <c r="AC80" i="2"/>
  <c r="AC84" i="2"/>
  <c r="D84" i="2"/>
  <c r="D80" i="2"/>
  <c r="O62" i="2"/>
  <c r="B81" i="2"/>
  <c r="B85" i="2"/>
  <c r="J81" i="2"/>
  <c r="J85" i="2"/>
  <c r="Z85" i="2"/>
  <c r="Z77" i="2"/>
  <c r="X74" i="2"/>
  <c r="F74" i="3"/>
  <c r="F78" i="3"/>
  <c r="N74" i="3"/>
  <c r="N78" i="3"/>
  <c r="V74" i="3"/>
  <c r="V78" i="3"/>
  <c r="AD74" i="3"/>
  <c r="AD78" i="3"/>
  <c r="L78" i="3"/>
  <c r="L74" i="3"/>
  <c r="W81" i="1"/>
  <c r="W77" i="1"/>
  <c r="F62" i="1"/>
  <c r="V62" i="1"/>
  <c r="T62" i="1"/>
  <c r="S84" i="2"/>
  <c r="S80" i="2"/>
  <c r="S74" i="2"/>
  <c r="S76" i="2" s="1"/>
  <c r="E81" i="2"/>
  <c r="E85" i="2"/>
  <c r="Y84" i="2"/>
  <c r="Y70" i="3"/>
  <c r="G74" i="3"/>
  <c r="G78" i="3"/>
  <c r="AE74" i="3"/>
  <c r="AE78" i="3"/>
  <c r="I76" i="2"/>
  <c r="Q76" i="2"/>
  <c r="Y76" i="2"/>
  <c r="AG76" i="2"/>
  <c r="R70" i="3"/>
  <c r="Z70" i="3"/>
  <c r="B68" i="3"/>
  <c r="J68" i="3"/>
  <c r="R68" i="3"/>
  <c r="Z68" i="3"/>
  <c r="AH68" i="3"/>
  <c r="AH70" i="3" s="1"/>
  <c r="R74" i="3"/>
  <c r="M70" i="4"/>
  <c r="U59" i="4"/>
  <c r="B78" i="4"/>
  <c r="B74" i="4"/>
  <c r="D68" i="4"/>
  <c r="L68" i="4"/>
  <c r="K70" i="3"/>
  <c r="S78" i="3"/>
  <c r="S74" i="3"/>
  <c r="J59" i="3"/>
  <c r="C68" i="3"/>
  <c r="C70" i="3" s="1"/>
  <c r="K68" i="3"/>
  <c r="S68" i="3"/>
  <c r="S70" i="3" s="1"/>
  <c r="AA79" i="3"/>
  <c r="AA71" i="3"/>
  <c r="AA75" i="3"/>
  <c r="Y74" i="3"/>
  <c r="F59" i="4"/>
  <c r="F70" i="4"/>
  <c r="N59" i="4"/>
  <c r="V59" i="4"/>
  <c r="AD59" i="4"/>
  <c r="D74" i="4"/>
  <c r="D78" i="4"/>
  <c r="L74" i="4"/>
  <c r="L78" i="4"/>
  <c r="T58" i="4"/>
  <c r="AB58" i="4"/>
  <c r="Z78" i="4"/>
  <c r="Z74" i="4"/>
  <c r="E68" i="4"/>
  <c r="M68" i="4"/>
  <c r="D70" i="3"/>
  <c r="D59" i="3"/>
  <c r="L59" i="3"/>
  <c r="T70" i="3"/>
  <c r="T59" i="3"/>
  <c r="AB59" i="3"/>
  <c r="T78" i="3"/>
  <c r="T74" i="3"/>
  <c r="K59" i="3"/>
  <c r="D68" i="3"/>
  <c r="L68" i="3"/>
  <c r="T68" i="3"/>
  <c r="AB68" i="3"/>
  <c r="H70" i="3"/>
  <c r="Z74" i="3"/>
  <c r="G70" i="4"/>
  <c r="O70" i="4"/>
  <c r="W70" i="4"/>
  <c r="AE70" i="4"/>
  <c r="E58" i="4"/>
  <c r="E59" i="4" s="1"/>
  <c r="M58" i="4"/>
  <c r="M59" i="4" s="1"/>
  <c r="U58" i="4"/>
  <c r="AC58" i="4"/>
  <c r="AC59" i="4" s="1"/>
  <c r="F68" i="4"/>
  <c r="N68" i="4"/>
  <c r="V68" i="4"/>
  <c r="AD68" i="4"/>
  <c r="AD70" i="4" s="1"/>
  <c r="AF70" i="4"/>
  <c r="F78" i="4"/>
  <c r="F74" i="4"/>
  <c r="N78" i="4"/>
  <c r="N74" i="4"/>
  <c r="V78" i="4"/>
  <c r="V74" i="4"/>
  <c r="AD78" i="4"/>
  <c r="AD74" i="4"/>
  <c r="J78" i="4"/>
  <c r="J74" i="4"/>
  <c r="G79" i="4"/>
  <c r="G75" i="4"/>
  <c r="O79" i="4"/>
  <c r="O75" i="4"/>
  <c r="W79" i="4"/>
  <c r="W71" i="4"/>
  <c r="W75" i="4"/>
  <c r="AE79" i="4"/>
  <c r="AE75" i="4"/>
  <c r="AE71" i="4"/>
  <c r="F59" i="3"/>
  <c r="N59" i="3"/>
  <c r="N70" i="3"/>
  <c r="V59" i="3"/>
  <c r="AD59" i="3"/>
  <c r="AD70" i="3"/>
  <c r="AA78" i="3"/>
  <c r="AA74" i="3"/>
  <c r="S59" i="3"/>
  <c r="F68" i="3"/>
  <c r="N68" i="3"/>
  <c r="V68" i="3"/>
  <c r="AD68" i="3"/>
  <c r="B74" i="3"/>
  <c r="AH74" i="3"/>
  <c r="Y70" i="4"/>
  <c r="AH78" i="4"/>
  <c r="AH74" i="4"/>
  <c r="H68" i="4"/>
  <c r="P68" i="4"/>
  <c r="P70" i="4" s="1"/>
  <c r="X68" i="4"/>
  <c r="X70" i="4" s="1"/>
  <c r="AF68" i="4"/>
  <c r="R80" i="2"/>
  <c r="R84" i="2"/>
  <c r="Z80" i="2"/>
  <c r="Z84" i="2"/>
  <c r="AH80" i="2"/>
  <c r="AH84" i="2"/>
  <c r="AD84" i="2"/>
  <c r="G59" i="3"/>
  <c r="O59" i="3"/>
  <c r="W59" i="3"/>
  <c r="AE59" i="3"/>
  <c r="E68" i="3"/>
  <c r="E74" i="3"/>
  <c r="E78" i="3"/>
  <c r="M68" i="3"/>
  <c r="M70" i="3" s="1"/>
  <c r="M74" i="3"/>
  <c r="M78" i="3"/>
  <c r="U68" i="3"/>
  <c r="U74" i="3"/>
  <c r="U78" i="3"/>
  <c r="AC68" i="3"/>
  <c r="AC74" i="3"/>
  <c r="AC78" i="3"/>
  <c r="AB78" i="3"/>
  <c r="AB74" i="3"/>
  <c r="Z59" i="3"/>
  <c r="G68" i="3"/>
  <c r="O68" i="3"/>
  <c r="W68" i="3"/>
  <c r="AE68" i="3"/>
  <c r="I74" i="3"/>
  <c r="H75" i="3"/>
  <c r="B70" i="4"/>
  <c r="R70" i="4"/>
  <c r="Z70" i="4"/>
  <c r="AH70" i="4"/>
  <c r="H78" i="4"/>
  <c r="H74" i="4"/>
  <c r="P78" i="4"/>
  <c r="P74" i="4"/>
  <c r="X78" i="4"/>
  <c r="X74" i="4"/>
  <c r="AF78" i="4"/>
  <c r="AF74" i="4"/>
  <c r="B59" i="4"/>
  <c r="AH59" i="4"/>
  <c r="I68" i="4"/>
  <c r="Q68" i="4"/>
  <c r="Y68" i="4"/>
  <c r="AG68" i="4"/>
  <c r="C70" i="4"/>
  <c r="S70" i="4"/>
  <c r="AA70" i="4"/>
  <c r="I78" i="4"/>
  <c r="I74" i="4"/>
  <c r="Q78" i="4"/>
  <c r="Q74" i="4"/>
  <c r="Y78" i="4"/>
  <c r="Y74" i="4"/>
  <c r="AG78" i="4"/>
  <c r="AG74" i="4"/>
  <c r="R78" i="4"/>
  <c r="R74" i="4"/>
  <c r="I59" i="4"/>
  <c r="B79" i="4"/>
  <c r="B75" i="4"/>
  <c r="J68" i="4"/>
  <c r="R68" i="4"/>
  <c r="Z79" i="4"/>
  <c r="Z71" i="4"/>
  <c r="Z75" i="4"/>
  <c r="AH79" i="4"/>
  <c r="AH75" i="4"/>
  <c r="AH71" i="4"/>
  <c r="AF59" i="3"/>
  <c r="U70" i="3"/>
  <c r="G59" i="4"/>
  <c r="O59" i="4"/>
  <c r="W59" i="4"/>
  <c r="AE59" i="4"/>
  <c r="D70" i="4"/>
  <c r="I59" i="3"/>
  <c r="Q59" i="3"/>
  <c r="Y59" i="3"/>
  <c r="AG59" i="3"/>
  <c r="H59" i="4"/>
  <c r="P59" i="4"/>
  <c r="X59" i="4"/>
  <c r="AF59" i="4"/>
  <c r="G74" i="4"/>
  <c r="O74" i="4"/>
  <c r="W74" i="4"/>
  <c r="AE74" i="4"/>
  <c r="C59" i="4"/>
  <c r="K59" i="4"/>
  <c r="S59" i="4"/>
  <c r="AA59" i="4"/>
  <c r="J79" i="4" l="1"/>
  <c r="J75" i="4"/>
  <c r="H79" i="4"/>
  <c r="H75" i="4"/>
  <c r="L75" i="3"/>
  <c r="L79" i="3"/>
  <c r="E79" i="4"/>
  <c r="E75" i="4"/>
  <c r="E71" i="4"/>
  <c r="J79" i="3"/>
  <c r="J75" i="3"/>
  <c r="C85" i="2"/>
  <c r="C81" i="2"/>
  <c r="AC85" i="1"/>
  <c r="AC81" i="1"/>
  <c r="O75" i="3"/>
  <c r="O79" i="3"/>
  <c r="O70" i="3"/>
  <c r="E75" i="3"/>
  <c r="E71" i="3"/>
  <c r="E79" i="3"/>
  <c r="AD75" i="3"/>
  <c r="AD79" i="3"/>
  <c r="V79" i="4"/>
  <c r="V75" i="4"/>
  <c r="D75" i="3"/>
  <c r="D71" i="3"/>
  <c r="D79" i="3"/>
  <c r="D75" i="4"/>
  <c r="D71" i="4"/>
  <c r="D79" i="4"/>
  <c r="B79" i="3"/>
  <c r="B75" i="3"/>
  <c r="F76" i="1"/>
  <c r="F85" i="1"/>
  <c r="F81" i="1"/>
  <c r="D81" i="1"/>
  <c r="D85" i="1"/>
  <c r="D77" i="1"/>
  <c r="W75" i="3"/>
  <c r="W79" i="3"/>
  <c r="W71" i="3"/>
  <c r="AD79" i="4"/>
  <c r="AD75" i="4"/>
  <c r="L75" i="4"/>
  <c r="L79" i="4"/>
  <c r="Y79" i="4"/>
  <c r="Y71" i="4"/>
  <c r="Y75" i="4"/>
  <c r="J70" i="4"/>
  <c r="G75" i="3"/>
  <c r="G79" i="3"/>
  <c r="V75" i="3"/>
  <c r="V79" i="3"/>
  <c r="V70" i="3"/>
  <c r="N79" i="4"/>
  <c r="N75" i="4"/>
  <c r="L70" i="3"/>
  <c r="E70" i="4"/>
  <c r="V81" i="1"/>
  <c r="V85" i="1"/>
  <c r="G70" i="3"/>
  <c r="C76" i="2"/>
  <c r="AA71" i="4"/>
  <c r="AA75" i="4"/>
  <c r="AA79" i="4"/>
  <c r="AE81" i="2"/>
  <c r="AE85" i="2"/>
  <c r="AE76" i="2"/>
  <c r="AE77" i="2"/>
  <c r="G85" i="2"/>
  <c r="G81" i="2"/>
  <c r="G76" i="2"/>
  <c r="U85" i="1"/>
  <c r="U81" i="1"/>
  <c r="AE71" i="3"/>
  <c r="AE75" i="3"/>
  <c r="AE79" i="3"/>
  <c r="AE70" i="3"/>
  <c r="AC75" i="3"/>
  <c r="AC79" i="3"/>
  <c r="AA85" i="2"/>
  <c r="AA81" i="2"/>
  <c r="AA77" i="2"/>
  <c r="AG79" i="4"/>
  <c r="AG75" i="4"/>
  <c r="AG71" i="4"/>
  <c r="AC70" i="3"/>
  <c r="Q79" i="4"/>
  <c r="Q75" i="4"/>
  <c r="Q71" i="4"/>
  <c r="U75" i="3"/>
  <c r="U79" i="3"/>
  <c r="AG70" i="4"/>
  <c r="N75" i="3"/>
  <c r="N79" i="3"/>
  <c r="F79" i="4"/>
  <c r="F75" i="4"/>
  <c r="AB74" i="4"/>
  <c r="AB78" i="4"/>
  <c r="V70" i="4"/>
  <c r="S85" i="2"/>
  <c r="S81" i="2"/>
  <c r="K85" i="2"/>
  <c r="K81" i="2"/>
  <c r="S75" i="4"/>
  <c r="S79" i="4"/>
  <c r="H81" i="2"/>
  <c r="H76" i="2"/>
  <c r="H85" i="2"/>
  <c r="F75" i="3"/>
  <c r="F79" i="3"/>
  <c r="T74" i="4"/>
  <c r="T78" i="4"/>
  <c r="K75" i="4"/>
  <c r="K79" i="4"/>
  <c r="L70" i="4"/>
  <c r="AF79" i="4"/>
  <c r="AF75" i="4"/>
  <c r="AF71" i="4"/>
  <c r="Q70" i="4"/>
  <c r="U74" i="4"/>
  <c r="U78" i="4"/>
  <c r="AC68" i="4"/>
  <c r="N70" i="4"/>
  <c r="S79" i="3"/>
  <c r="S75" i="3"/>
  <c r="AH79" i="3"/>
  <c r="AH75" i="3"/>
  <c r="AH71" i="3"/>
  <c r="J70" i="3"/>
  <c r="X81" i="2"/>
  <c r="X85" i="2"/>
  <c r="X76" i="2"/>
  <c r="X77" i="2"/>
  <c r="AC76" i="1"/>
  <c r="AG85" i="2"/>
  <c r="AG77" i="2"/>
  <c r="AG81" i="2"/>
  <c r="AF77" i="1"/>
  <c r="AF85" i="1"/>
  <c r="AF81" i="1"/>
  <c r="AD81" i="1"/>
  <c r="AD85" i="1"/>
  <c r="AB85" i="1"/>
  <c r="AB81" i="1"/>
  <c r="C75" i="4"/>
  <c r="C79" i="4"/>
  <c r="T81" i="2"/>
  <c r="T85" i="2"/>
  <c r="T76" i="2"/>
  <c r="W85" i="2"/>
  <c r="W81" i="2"/>
  <c r="W76" i="2"/>
  <c r="W77" i="2"/>
  <c r="V76" i="1"/>
  <c r="I79" i="4"/>
  <c r="I75" i="4"/>
  <c r="AC74" i="4"/>
  <c r="AC78" i="4"/>
  <c r="U81" i="2"/>
  <c r="U85" i="2"/>
  <c r="Y85" i="1"/>
  <c r="Y81" i="1"/>
  <c r="Y76" i="1"/>
  <c r="Y77" i="1"/>
  <c r="AF81" i="2"/>
  <c r="AF77" i="2"/>
  <c r="AF76" i="2"/>
  <c r="AF85" i="2"/>
  <c r="AB81" i="2"/>
  <c r="AB85" i="2"/>
  <c r="AB76" i="2"/>
  <c r="E70" i="3"/>
  <c r="R79" i="4"/>
  <c r="R75" i="4"/>
  <c r="W70" i="3"/>
  <c r="M75" i="3"/>
  <c r="M79" i="3"/>
  <c r="X79" i="4"/>
  <c r="X71" i="4"/>
  <c r="X75" i="4"/>
  <c r="I70" i="4"/>
  <c r="F70" i="3"/>
  <c r="M74" i="4"/>
  <c r="M78" i="4"/>
  <c r="AB75" i="3"/>
  <c r="AB79" i="3"/>
  <c r="AB70" i="3"/>
  <c r="U68" i="4"/>
  <c r="K79" i="3"/>
  <c r="K75" i="3"/>
  <c r="AB68" i="4"/>
  <c r="Z79" i="3"/>
  <c r="Z71" i="3"/>
  <c r="Z75" i="3"/>
  <c r="B70" i="3"/>
  <c r="X77" i="1"/>
  <c r="X85" i="1"/>
  <c r="X81" i="1"/>
  <c r="T85" i="1"/>
  <c r="T81" i="1"/>
  <c r="AF76" i="1"/>
  <c r="Y85" i="2"/>
  <c r="Y81" i="2"/>
  <c r="Y77" i="2"/>
  <c r="L81" i="2"/>
  <c r="L85" i="2"/>
  <c r="L76" i="2"/>
  <c r="Q85" i="1"/>
  <c r="Q81" i="1"/>
  <c r="Q77" i="1"/>
  <c r="Q76" i="1"/>
  <c r="E85" i="1"/>
  <c r="E77" i="1"/>
  <c r="E81" i="1"/>
  <c r="P79" i="4"/>
  <c r="P75" i="4"/>
  <c r="P71" i="4"/>
  <c r="H70" i="4"/>
  <c r="E74" i="4"/>
  <c r="E78" i="4"/>
  <c r="T75" i="3"/>
  <c r="T79" i="3"/>
  <c r="M79" i="4"/>
  <c r="M75" i="4"/>
  <c r="C79" i="3"/>
  <c r="C75" i="3"/>
  <c r="T68" i="4"/>
  <c r="R79" i="3"/>
  <c r="R75" i="3"/>
  <c r="M76" i="1"/>
  <c r="P77" i="1"/>
  <c r="P85" i="1"/>
  <c r="P81" i="1"/>
  <c r="D77" i="2"/>
  <c r="D81" i="2"/>
  <c r="D85" i="2"/>
  <c r="D76" i="2"/>
  <c r="O85" i="2"/>
  <c r="O76" i="2"/>
  <c r="AB75" i="4" l="1"/>
  <c r="AB79" i="4"/>
  <c r="AB70" i="4"/>
  <c r="U79" i="4"/>
  <c r="U75" i="4"/>
  <c r="U70" i="4"/>
  <c r="T75" i="4"/>
  <c r="T79" i="4"/>
  <c r="T70" i="4"/>
  <c r="AC79" i="4"/>
  <c r="AC75" i="4"/>
  <c r="AC70" i="4"/>
</calcChain>
</file>

<file path=xl/sharedStrings.xml><?xml version="1.0" encoding="utf-8"?>
<sst xmlns="http://schemas.openxmlformats.org/spreadsheetml/2006/main" count="550" uniqueCount="218">
  <si>
    <t>FIELD CROP BUDGETS - 2025</t>
  </si>
  <si>
    <t>CROP</t>
  </si>
  <si>
    <t>Alfalfa -Timothy Hay</t>
  </si>
  <si>
    <t>Premium Market Hay</t>
  </si>
  <si>
    <t>Feed barley</t>
  </si>
  <si>
    <t>Malting Barley</t>
  </si>
  <si>
    <t>Spring Canola - Herbicide Tolerant</t>
  </si>
  <si>
    <t>Winter Canola</t>
  </si>
  <si>
    <t>Coloured Beans</t>
  </si>
  <si>
    <t>Corn</t>
  </si>
  <si>
    <t>Non GMO Corn</t>
  </si>
  <si>
    <t>Corn Silage</t>
  </si>
  <si>
    <t>Sorghum-Sudangrass: Ensiled</t>
  </si>
  <si>
    <t>Fall Rye - Baleage</t>
  </si>
  <si>
    <t>Oats and Peas - Baleage</t>
  </si>
  <si>
    <t>Flax</t>
  </si>
  <si>
    <t>Oats</t>
  </si>
  <si>
    <t>Soybeans</t>
  </si>
  <si>
    <t>Roundup Ready Soybeans</t>
  </si>
  <si>
    <t>Switchgrass Direct seeded</t>
  </si>
  <si>
    <t>Winter Wheat</t>
  </si>
  <si>
    <t>Hard Red Winter Wheat</t>
  </si>
  <si>
    <t>Hard Red Spring Wheat</t>
  </si>
  <si>
    <t>White/Black Beans</t>
  </si>
  <si>
    <t>Organic Grain Corn</t>
  </si>
  <si>
    <t>Organic Soybeans</t>
  </si>
  <si>
    <t>Organic Winter Wheat</t>
  </si>
  <si>
    <t>Organic Spelt</t>
  </si>
  <si>
    <t xml:space="preserve">Organic Barley </t>
  </si>
  <si>
    <t>Organic Oats</t>
  </si>
  <si>
    <t>TILLAGE SYSTEM</t>
  </si>
  <si>
    <t>Conventional</t>
  </si>
  <si>
    <t>No till</t>
  </si>
  <si>
    <t>No Till</t>
  </si>
  <si>
    <t>Numbers in blue can be edited/changed by individual producers</t>
  </si>
  <si>
    <t>PER ACRE ESTIMATES</t>
  </si>
  <si>
    <t>REVENUE</t>
  </si>
  <si>
    <t xml:space="preserve"> Expected Yield per acre 
(metric tonne, bushel or cwt)</t>
  </si>
  <si>
    <t xml:space="preserve"> Expected Farm Market Price</t>
  </si>
  <si>
    <t xml:space="preserve">  Straw Revenue</t>
  </si>
  <si>
    <t xml:space="preserve">   Expected Yield per acre 
    (metric tonne) </t>
  </si>
  <si>
    <t xml:space="preserve">   Expected Price</t>
  </si>
  <si>
    <t>ESTIMATED GROSS REVENUE</t>
  </si>
  <si>
    <t>EXPENSES</t>
  </si>
  <si>
    <t>VARIABLE EXPENSES</t>
  </si>
  <si>
    <t xml:space="preserve">Seed </t>
  </si>
  <si>
    <t>Seed treatment</t>
  </si>
  <si>
    <t>Fertility - N</t>
  </si>
  <si>
    <r>
      <t xml:space="preserve">             -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</si>
  <si>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 xml:space="preserve">             -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</si>
  <si>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 xml:space="preserve">             - Manure/compost</t>
  </si>
  <si>
    <t xml:space="preserve">             - Dry Fertilizer</t>
  </si>
  <si>
    <t xml:space="preserve">Herbicide </t>
  </si>
  <si>
    <t>Insecticide</t>
  </si>
  <si>
    <t>Fungicide</t>
  </si>
  <si>
    <t>Plant Growth Regulator</t>
  </si>
  <si>
    <t>Total Direct Inputs</t>
  </si>
  <si>
    <t>Soil Maintenance (cover crop, fallow, etc)</t>
  </si>
  <si>
    <t>Fuel</t>
  </si>
  <si>
    <t>Repairs and maintenance</t>
  </si>
  <si>
    <t xml:space="preserve">Marketing fees </t>
  </si>
  <si>
    <t>Production insurance</t>
  </si>
  <si>
    <t>Risk Management Program</t>
  </si>
  <si>
    <t xml:space="preserve">Custom work - Fertilizer application </t>
  </si>
  <si>
    <t xml:space="preserve">                    - Pesticide application</t>
  </si>
  <si>
    <t xml:space="preserve">                    - Other</t>
  </si>
  <si>
    <t>Certification fees</t>
  </si>
  <si>
    <t>Added Expense for IP</t>
  </si>
  <si>
    <t>Trucking</t>
  </si>
  <si>
    <t>Storage</t>
  </si>
  <si>
    <t>Drying</t>
  </si>
  <si>
    <t>Land rent</t>
  </si>
  <si>
    <t xml:space="preserve">Operator labour (self or hired) </t>
  </si>
  <si>
    <t>Hand labour</t>
  </si>
  <si>
    <t>Interest on operating</t>
  </si>
  <si>
    <t>Other</t>
  </si>
  <si>
    <t>Expenses for Straw</t>
  </si>
  <si>
    <r>
      <t>Fertility  -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</si>
  <si>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Tractor and Machine Expenses</t>
  </si>
  <si>
    <t xml:space="preserve">Fuel </t>
  </si>
  <si>
    <t xml:space="preserve">Depreciation </t>
  </si>
  <si>
    <t>Interest on investment</t>
  </si>
  <si>
    <t>Insurance and housing</t>
  </si>
  <si>
    <t>Twine</t>
  </si>
  <si>
    <t>Labour</t>
  </si>
  <si>
    <t>Total Variable Expenses</t>
  </si>
  <si>
    <t>CONTRIBUTION MARGIN                                            (Gross Revenue - Variable Expenses)</t>
  </si>
  <si>
    <t>FIXED EXPENSES</t>
  </si>
  <si>
    <t xml:space="preserve">Machinery - Depreciation </t>
  </si>
  <si>
    <t>— Interest on investment</t>
  </si>
  <si>
    <t>— Insurance and housing</t>
  </si>
  <si>
    <t>Land Costs</t>
  </si>
  <si>
    <t>Other overhead</t>
  </si>
  <si>
    <t>Amortized Establishment Expenses</t>
  </si>
  <si>
    <t>Total Fixed Expenses</t>
  </si>
  <si>
    <t>TOTAL EXPENSES</t>
  </si>
  <si>
    <t>PROFIT MARGIN                                  (Gross Revenue - Total Expenses)</t>
  </si>
  <si>
    <t>PROFIT MARGIN (Excluding straw)                                  (Revenue - Total Expenses)</t>
  </si>
  <si>
    <t>BREAK-EVEN YIELD PER ACRE (Excluding straw)</t>
  </si>
  <si>
    <t xml:space="preserve"> To Cover Variable Expenses </t>
  </si>
  <si>
    <t xml:space="preserve"> To Cover Total Expenses</t>
  </si>
  <si>
    <t>BREAK-EVEN PRICE PER UNIT (Excluding straw)</t>
  </si>
  <si>
    <t>BUDGETS DE GRANDES CULTURES 2025</t>
  </si>
  <si>
    <t>Culture</t>
  </si>
  <si>
    <t>Luzerne fléole des prés</t>
  </si>
  <si>
    <t>Marché haut de gamme</t>
  </si>
  <si>
    <t>Orge fourragère</t>
  </si>
  <si>
    <t>Orge de brasserie</t>
  </si>
  <si>
    <t>Canola de printemps tolérant aux herbicides</t>
  </si>
  <si>
    <t>Canola d’automne</t>
  </si>
  <si>
    <t>Haricots colorés</t>
  </si>
  <si>
    <t>Maïs</t>
  </si>
  <si>
    <t>Non GM Maïs</t>
  </si>
  <si>
    <t>Maïs à ensilage</t>
  </si>
  <si>
    <t>Sorgho-soudan</t>
  </si>
  <si>
    <t>Seigle d’automne</t>
  </si>
  <si>
    <t>Avoine et pois</t>
  </si>
  <si>
    <t>Lin</t>
  </si>
  <si>
    <t>Avoine</t>
  </si>
  <si>
    <t>Soya</t>
  </si>
  <si>
    <t>Soya Roundup Ready</t>
  </si>
  <si>
    <t>Panic raide Ensemencement</t>
  </si>
  <si>
    <t>Blé tendre roux d’automne</t>
  </si>
  <si>
    <t>Blé roux vitreux d’automne</t>
  </si>
  <si>
    <t>Blé roux vitreux de printemps</t>
  </si>
  <si>
    <t>Haricots blancs et haricots noirs</t>
  </si>
  <si>
    <t>Maïs-grain — bio</t>
  </si>
  <si>
    <t>Soya — bio</t>
  </si>
  <si>
    <t>Blé d’automne — bio</t>
  </si>
  <si>
    <t>épeautre — bio</t>
  </si>
  <si>
    <t>Orge — bio</t>
  </si>
  <si>
    <t>Avoine — bio</t>
  </si>
  <si>
    <t>Travail du sol</t>
  </si>
  <si>
    <t>méthode traditionnelle</t>
  </si>
  <si>
    <t>semis direct</t>
  </si>
  <si>
    <t>Les nombres en bleu peuvent être édités / modifiés par les producteurs individuels</t>
  </si>
  <si>
    <t>Exemples de coûts/acre</t>
  </si>
  <si>
    <t>REVENUS</t>
  </si>
  <si>
    <t>Rendement prévu par acre 
(tonne métrique, boisseaux, quintaux)</t>
  </si>
  <si>
    <t>Prix prévu</t>
  </si>
  <si>
    <t>Revenu de paille</t>
  </si>
  <si>
    <t>Rendement de la paille prévu 
(tonne métrique)</t>
  </si>
  <si>
    <t>Prix de la paille prévu</t>
  </si>
  <si>
    <t>Total des revenus anticipés</t>
  </si>
  <si>
    <t>FRAIS</t>
  </si>
  <si>
    <t>FRAIS VARIABLES</t>
  </si>
  <si>
    <t>Semence</t>
  </si>
  <si>
    <t>Traitement de semence</t>
  </si>
  <si>
    <t>Engrais - N</t>
  </si>
  <si>
    <t xml:space="preserve">             - fumier, compost</t>
  </si>
  <si>
    <t xml:space="preserve">             - engrais solide, chaux</t>
  </si>
  <si>
    <t>Fongicide</t>
  </si>
  <si>
    <t>Régulateur de croissance des plantes</t>
  </si>
  <si>
    <t>Total des intrants directes</t>
  </si>
  <si>
    <t>Protection du sol (culture couvre-sol, jachère, etc.)</t>
  </si>
  <si>
    <t>carburant</t>
  </si>
  <si>
    <t>réparations</t>
  </si>
  <si>
    <t>Frais de commercialisation</t>
  </si>
  <si>
    <t>Assurance-production</t>
  </si>
  <si>
    <t>Programme de gestion des risques</t>
  </si>
  <si>
    <t xml:space="preserve">Travail à forfait - Fertilizer application </t>
  </si>
  <si>
    <t xml:space="preserve">                    - applications de pesticides</t>
  </si>
  <si>
    <t xml:space="preserve">                    - Autre</t>
  </si>
  <si>
    <t>Frais de certification</t>
  </si>
  <si>
    <t>Frais inhérents aux cultivars IP</t>
  </si>
  <si>
    <t>Transport</t>
  </si>
  <si>
    <t>Entreposage</t>
  </si>
  <si>
    <t>Séchage</t>
  </si>
  <si>
    <t>Location de la terre</t>
  </si>
  <si>
    <t>Main-d’oeuvre (exploitant ou personnel engagé)</t>
  </si>
  <si>
    <t>Main-d’oeuvre : désherbage manuel</t>
  </si>
  <si>
    <t>Intérêts sur les charges d’exploitation</t>
  </si>
  <si>
    <t>Autre</t>
  </si>
  <si>
    <t>Charges liées à la paille</t>
  </si>
  <si>
    <r>
      <t>Engrais  -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</si>
  <si>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Tracteur et machinerie</t>
  </si>
  <si>
    <t>réparations et entretien</t>
  </si>
  <si>
    <t xml:space="preserve">amortissement </t>
  </si>
  <si>
    <t>intérêts sur investissement</t>
  </si>
  <si>
    <t>assurance et remisage</t>
  </si>
  <si>
    <t>Ficelle</t>
  </si>
  <si>
    <t>Main-d’oeuvre</t>
  </si>
  <si>
    <t>Total des frais variables</t>
  </si>
  <si>
    <t>MARGE DE CONTRIBUTION (revenu total – frais variables)</t>
  </si>
  <si>
    <t>FRAIS FIXES</t>
  </si>
  <si>
    <t xml:space="preserve">Machinerie - amortissement </t>
  </si>
  <si>
    <t>— intérêts sur investissement</t>
  </si>
  <si>
    <t>Terre coûte</t>
  </si>
  <si>
    <t>Autres frais généraux</t>
  </si>
  <si>
    <t>Coûts pour l’année de l’établissement</t>
  </si>
  <si>
    <t>Total des frais fixes</t>
  </si>
  <si>
    <t>TOTAL DES FRAIS</t>
  </si>
  <si>
    <t>MARGE DE PROFIT (revenu total – frais total)</t>
  </si>
  <si>
    <t>MARGE DE PROFIT (à l'exclusion de la paille) (revenu total – frais total)</t>
  </si>
  <si>
    <t>Rendement de rentabilité par acre (à l'exclusion de la paille)</t>
  </si>
  <si>
    <t xml:space="preserve"> Pour couvrir - frais variables</t>
  </si>
  <si>
    <t xml:space="preserve"> Pour couvrir - frais total</t>
  </si>
  <si>
    <t>Prix de rentabilité par unité (à l'exclusion de la paille)</t>
  </si>
  <si>
    <t>High Quality Hay</t>
  </si>
  <si>
    <t>Machinery operations</t>
  </si>
  <si>
    <t>Tillage</t>
  </si>
  <si>
    <t>Planting</t>
  </si>
  <si>
    <t>Fertilizer application</t>
  </si>
  <si>
    <t>Pesticide application</t>
  </si>
  <si>
    <t>Harvest</t>
  </si>
  <si>
    <t>Total Machinery</t>
  </si>
  <si>
    <t>Machinery operations - straw</t>
  </si>
  <si>
    <t>Harvest - straw</t>
  </si>
  <si>
    <t xml:space="preserve">             - P2O5</t>
  </si>
  <si>
    <t xml:space="preserve">             - K2O</t>
  </si>
  <si>
    <t>Opérations de machinerie</t>
  </si>
  <si>
    <t>Semis</t>
  </si>
  <si>
    <t>Livraison</t>
  </si>
  <si>
    <t>Applications de pesticide</t>
  </si>
  <si>
    <t>Récolte</t>
  </si>
  <si>
    <t>Total de la machinerie</t>
  </si>
  <si>
    <t>Opérations de machinerie - paille</t>
  </si>
  <si>
    <t>Récolte - paille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</si>
</sst>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b/>
      <sz val="12"/>
      <color indexed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2" fontId="5" fillId="0" borderId="11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6" fillId="0" borderId="12" xfId="0" applyNumberFormat="1" applyFont="1" applyBorder="1" applyAlignment="1">
      <alignment wrapText="1"/>
    </xf>
    <xf numFmtId="2" fontId="5" fillId="0" borderId="13" xfId="0" applyNumberFormat="1" applyFont="1" applyBorder="1" applyAlignment="1">
      <alignment horizontal="right"/>
    </xf>
    <xf numFmtId="1" fontId="5" fillId="0" borderId="13" xfId="0" applyNumberFormat="1" applyFont="1" applyBorder="1" applyAlignment="1">
      <alignment horizontal="right"/>
    </xf>
    <xf numFmtId="1" fontId="5" fillId="0" borderId="14" xfId="0" applyNumberFormat="1" applyFont="1" applyBorder="1" applyAlignment="1">
      <alignment horizontal="right"/>
    </xf>
    <xf numFmtId="2" fontId="6" fillId="0" borderId="0" xfId="0" applyNumberFormat="1" applyFont="1"/>
    <xf numFmtId="2" fontId="6" fillId="0" borderId="15" xfId="0" applyNumberFormat="1" applyFont="1" applyBorder="1"/>
    <xf numFmtId="2" fontId="6" fillId="0" borderId="16" xfId="0" applyNumberFormat="1" applyFont="1" applyBorder="1"/>
    <xf numFmtId="2" fontId="5" fillId="0" borderId="17" xfId="0" applyNumberFormat="1" applyFont="1" applyBorder="1" applyAlignment="1">
      <alignment horizontal="right"/>
    </xf>
    <xf numFmtId="2" fontId="5" fillId="0" borderId="18" xfId="0" applyNumberFormat="1" applyFont="1" applyBorder="1" applyAlignment="1">
      <alignment horizontal="right"/>
    </xf>
    <xf numFmtId="2" fontId="6" fillId="0" borderId="19" xfId="0" applyNumberFormat="1" applyFont="1" applyBorder="1"/>
    <xf numFmtId="164" fontId="6" fillId="0" borderId="16" xfId="0" applyNumberFormat="1" applyFont="1" applyBorder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6" fillId="0" borderId="0" xfId="0" applyFont="1"/>
    <xf numFmtId="0" fontId="6" fillId="0" borderId="19" xfId="0" applyFont="1" applyBorder="1"/>
    <xf numFmtId="2" fontId="6" fillId="0" borderId="16" xfId="0" applyNumberFormat="1" applyFont="1" applyBorder="1" applyAlignment="1">
      <alignment wrapText="1"/>
    </xf>
    <xf numFmtId="1" fontId="5" fillId="0" borderId="17" xfId="0" applyNumberFormat="1" applyFont="1" applyBorder="1" applyAlignment="1">
      <alignment horizontal="right"/>
    </xf>
    <xf numFmtId="1" fontId="5" fillId="0" borderId="18" xfId="0" applyNumberFormat="1" applyFont="1" applyBorder="1" applyAlignment="1">
      <alignment horizontal="right"/>
    </xf>
    <xf numFmtId="2" fontId="6" fillId="0" borderId="20" xfId="0" applyNumberFormat="1" applyFont="1" applyBorder="1"/>
    <xf numFmtId="2" fontId="5" fillId="0" borderId="21" xfId="0" applyNumberFormat="1" applyFont="1" applyBorder="1" applyAlignment="1">
      <alignment horizontal="right"/>
    </xf>
    <xf numFmtId="2" fontId="5" fillId="0" borderId="22" xfId="0" applyNumberFormat="1" applyFont="1" applyBorder="1" applyAlignment="1">
      <alignment horizontal="right"/>
    </xf>
    <xf numFmtId="2" fontId="2" fillId="0" borderId="1" xfId="0" applyNumberFormat="1" applyFont="1" applyBorder="1"/>
    <xf numFmtId="2" fontId="2" fillId="0" borderId="23" xfId="0" applyNumberFormat="1" applyFont="1" applyBorder="1" applyAlignment="1">
      <alignment horizontal="right"/>
    </xf>
    <xf numFmtId="2" fontId="2" fillId="0" borderId="24" xfId="0" applyNumberFormat="1" applyFont="1" applyBorder="1" applyAlignment="1">
      <alignment horizontal="right"/>
    </xf>
    <xf numFmtId="2" fontId="2" fillId="0" borderId="0" xfId="0" applyNumberFormat="1" applyFont="1"/>
    <xf numFmtId="0" fontId="2" fillId="0" borderId="0" xfId="0" applyFont="1" applyAlignment="1">
      <alignment horizontal="left" textRotation="60"/>
    </xf>
    <xf numFmtId="0" fontId="2" fillId="0" borderId="25" xfId="0" applyFont="1" applyBorder="1" applyAlignment="1">
      <alignment horizontal="left" textRotation="60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25" xfId="0" applyFont="1" applyBorder="1"/>
    <xf numFmtId="0" fontId="6" fillId="0" borderId="12" xfId="0" applyFont="1" applyBorder="1"/>
    <xf numFmtId="2" fontId="5" fillId="0" borderId="13" xfId="0" applyNumberFormat="1" applyFont="1" applyBorder="1"/>
    <xf numFmtId="2" fontId="5" fillId="0" borderId="14" xfId="0" applyNumberFormat="1" applyFont="1" applyBorder="1"/>
    <xf numFmtId="0" fontId="6" fillId="0" borderId="15" xfId="0" applyFont="1" applyBorder="1"/>
    <xf numFmtId="0" fontId="6" fillId="0" borderId="16" xfId="0" applyFont="1" applyBorder="1"/>
    <xf numFmtId="2" fontId="5" fillId="0" borderId="17" xfId="0" applyNumberFormat="1" applyFont="1" applyBorder="1"/>
    <xf numFmtId="2" fontId="5" fillId="0" borderId="18" xfId="0" applyNumberFormat="1" applyFont="1" applyBorder="1"/>
    <xf numFmtId="0" fontId="5" fillId="0" borderId="17" xfId="0" applyFont="1" applyBorder="1"/>
    <xf numFmtId="0" fontId="5" fillId="0" borderId="18" xfId="0" applyFont="1" applyBorder="1"/>
    <xf numFmtId="2" fontId="2" fillId="0" borderId="16" xfId="0" applyNumberFormat="1" applyFont="1" applyBorder="1" applyAlignment="1">
      <alignment horizontal="left" indent="2"/>
    </xf>
    <xf numFmtId="2" fontId="8" fillId="0" borderId="17" xfId="0" applyNumberFormat="1" applyFont="1" applyBorder="1"/>
    <xf numFmtId="0" fontId="2" fillId="0" borderId="16" xfId="0" applyFont="1" applyBorder="1"/>
    <xf numFmtId="0" fontId="6" fillId="0" borderId="16" xfId="0" applyFont="1" applyBorder="1" applyAlignment="1">
      <alignment horizontal="left" indent="2"/>
    </xf>
    <xf numFmtId="0" fontId="6" fillId="0" borderId="16" xfId="0" applyFont="1" applyBorder="1" applyAlignment="1">
      <alignment horizontal="left" indent="3"/>
    </xf>
    <xf numFmtId="0" fontId="6" fillId="0" borderId="4" xfId="0" applyFont="1" applyBorder="1" applyAlignment="1">
      <alignment horizontal="left" indent="3"/>
    </xf>
    <xf numFmtId="0" fontId="5" fillId="0" borderId="6" xfId="0" applyFont="1" applyBorder="1"/>
    <xf numFmtId="0" fontId="5" fillId="0" borderId="7" xfId="0" applyFont="1" applyBorder="1"/>
    <xf numFmtId="2" fontId="2" fillId="0" borderId="4" xfId="0" applyNumberFormat="1" applyFont="1" applyBorder="1"/>
    <xf numFmtId="2" fontId="2" fillId="0" borderId="6" xfId="0" applyNumberFormat="1" applyFont="1" applyBorder="1"/>
    <xf numFmtId="2" fontId="2" fillId="0" borderId="7" xfId="0" applyNumberFormat="1" applyFont="1" applyBorder="1"/>
    <xf numFmtId="2" fontId="2" fillId="2" borderId="4" xfId="0" applyNumberFormat="1" applyFont="1" applyFill="1" applyBorder="1" applyAlignment="1">
      <alignment wrapText="1"/>
    </xf>
    <xf numFmtId="2" fontId="2" fillId="2" borderId="6" xfId="0" applyNumberFormat="1" applyFont="1" applyFill="1" applyBorder="1"/>
    <xf numFmtId="2" fontId="2" fillId="2" borderId="7" xfId="0" applyNumberFormat="1" applyFont="1" applyFill="1" applyBorder="1"/>
    <xf numFmtId="0" fontId="6" fillId="0" borderId="4" xfId="0" applyFont="1" applyBorder="1"/>
    <xf numFmtId="0" fontId="6" fillId="0" borderId="6" xfId="0" applyFont="1" applyBorder="1"/>
    <xf numFmtId="0" fontId="6" fillId="0" borderId="7" xfId="0" applyFont="1" applyBorder="1"/>
    <xf numFmtId="2" fontId="6" fillId="0" borderId="4" xfId="0" applyNumberFormat="1" applyFont="1" applyBorder="1"/>
    <xf numFmtId="2" fontId="6" fillId="0" borderId="6" xfId="0" applyNumberFormat="1" applyFont="1" applyBorder="1"/>
    <xf numFmtId="2" fontId="6" fillId="0" borderId="7" xfId="0" applyNumberFormat="1" applyFont="1" applyBorder="1"/>
    <xf numFmtId="2" fontId="2" fillId="2" borderId="26" xfId="0" applyNumberFormat="1" applyFont="1" applyFill="1" applyBorder="1" applyAlignment="1">
      <alignment wrapText="1"/>
    </xf>
    <xf numFmtId="2" fontId="2" fillId="2" borderId="27" xfId="0" applyNumberFormat="1" applyFont="1" applyFill="1" applyBorder="1"/>
    <xf numFmtId="2" fontId="2" fillId="2" borderId="28" xfId="0" applyNumberFormat="1" applyFont="1" applyFill="1" applyBorder="1"/>
    <xf numFmtId="0" fontId="2" fillId="2" borderId="29" xfId="0" applyFont="1" applyFill="1" applyBorder="1" applyAlignment="1">
      <alignment wrapText="1"/>
    </xf>
    <xf numFmtId="2" fontId="6" fillId="0" borderId="4" xfId="0" applyNumberFormat="1" applyFont="1" applyBorder="1" applyAlignment="1">
      <alignment horizontal="left"/>
    </xf>
    <xf numFmtId="2" fontId="6" fillId="0" borderId="8" xfId="0" applyNumberFormat="1" applyFont="1" applyBorder="1" applyAlignment="1">
      <alignment horizontal="left"/>
    </xf>
    <xf numFmtId="2" fontId="2" fillId="0" borderId="9" xfId="0" applyNumberFormat="1" applyFont="1" applyBorder="1"/>
    <xf numFmtId="0" fontId="2" fillId="0" borderId="9" xfId="0" applyFont="1" applyBorder="1" applyAlignment="1">
      <alignment horizontal="center" wrapText="1"/>
    </xf>
    <xf numFmtId="0" fontId="4" fillId="0" borderId="30" xfId="0" applyFont="1" applyBorder="1"/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6" xfId="0" applyBorder="1"/>
    <xf numFmtId="2" fontId="0" fillId="0" borderId="17" xfId="0" applyNumberFormat="1" applyBorder="1"/>
    <xf numFmtId="0" fontId="2" fillId="0" borderId="16" xfId="0" applyFont="1" applyBorder="1" applyAlignment="1">
      <alignment horizontal="left" indent="2"/>
    </xf>
    <xf numFmtId="2" fontId="2" fillId="0" borderId="17" xfId="0" applyNumberFormat="1" applyFont="1" applyBorder="1"/>
    <xf numFmtId="2" fontId="4" fillId="0" borderId="6" xfId="0" applyNumberFormat="1" applyFont="1" applyBorder="1"/>
    <xf numFmtId="0" fontId="4" fillId="0" borderId="6" xfId="0" applyFont="1" applyBorder="1"/>
    <xf numFmtId="0" fontId="2" fillId="0" borderId="1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tariogov-my.sharepoint.com/personal/john_molenhuis_ontario_ca/Documents/Documents/Data/Publications/CropBudgets/2025/cropbudgettemplate2025.xlsm" TargetMode="External"/><Relationship Id="rId1" Type="http://schemas.openxmlformats.org/officeDocument/2006/relationships/externalLinkPath" Target="cropbudgettemplate202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ublications\MachCostFactSheet\MachdataMN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Pub60"/>
      <sheetName val="alfalfa"/>
      <sheetName val="Sheet4"/>
      <sheetName val="barley"/>
      <sheetName val="canola"/>
      <sheetName val="wcanola"/>
      <sheetName val="cbeans"/>
      <sheetName val="corn"/>
      <sheetName val="corn GMO"/>
      <sheetName val="WarmForage"/>
      <sheetName val="CoolForage"/>
      <sheetName val="flax"/>
      <sheetName val="oats"/>
      <sheetName val="soybeans"/>
      <sheetName val="switchgrass"/>
      <sheetName val="wwheat"/>
      <sheetName val="hrwwheat"/>
      <sheetName val="hrswheat"/>
      <sheetName val="wbeans"/>
      <sheetName val="Sheet5"/>
      <sheetName val="org_grc_soy"/>
      <sheetName val="org_wh_sp"/>
      <sheetName val="org_bar_oat"/>
      <sheetName val="ProdnSys2019"/>
      <sheetName val="ProdnSys2020"/>
      <sheetName val="ProdnSys2021"/>
      <sheetName val="ProdnSys2026"/>
      <sheetName val="ProdnSysHiQualHay"/>
      <sheetName val="OrganicProdnSys"/>
      <sheetName val="CustomAllo"/>
      <sheetName val="Inputs"/>
      <sheetName val="Fuel"/>
      <sheetName val="BudgetSummary"/>
      <sheetName val="Summary"/>
      <sheetName val="Ovhd"/>
      <sheetName val="acreage"/>
      <sheetName val="FIPI2002"/>
      <sheetName val="Sommaire"/>
      <sheetName val="BudgetSummaryCWS"/>
      <sheetName val="SummaryCustomRates"/>
      <sheetName val="SommaireCWS"/>
      <sheetName val="summaryPub60CRW"/>
      <sheetName val="CropBudget2021CWS"/>
      <sheetName val="Mach"/>
      <sheetName val="land"/>
      <sheetName val="Stats"/>
      <sheetName val="exchange"/>
      <sheetName val="corn_mach"/>
      <sheetName val="crop wksht"/>
      <sheetName val="2016MN"/>
      <sheetName val="2022MN"/>
      <sheetName val="2009MN"/>
      <sheetName val="historical"/>
      <sheetName val="Sheet1"/>
      <sheetName val="FertRates"/>
      <sheetName val="Yield5_10yrAgricorp"/>
      <sheetName val="Yields_History"/>
      <sheetName val="survey "/>
      <sheetName val="Prices"/>
      <sheetName val="Sheet2"/>
      <sheetName val="Sheet3"/>
      <sheetName val="OrganicSurvey"/>
      <sheetName val="CoverCrops"/>
      <sheetName val="MktgBdfees"/>
      <sheetName val="RMP"/>
      <sheetName val="AgriBen_fertilizer"/>
    </sheetNames>
    <sheetDataSet>
      <sheetData sheetId="0">
        <row r="49">
          <cell r="B49">
            <v>40</v>
          </cell>
        </row>
        <row r="50">
          <cell r="B50">
            <v>150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Y3">
            <v>36</v>
          </cell>
        </row>
        <row r="4">
          <cell r="AY4">
            <v>24</v>
          </cell>
        </row>
        <row r="5">
          <cell r="AY5">
            <v>23</v>
          </cell>
        </row>
        <row r="7">
          <cell r="AY7">
            <v>29</v>
          </cell>
        </row>
        <row r="8">
          <cell r="AY8">
            <v>18</v>
          </cell>
        </row>
        <row r="9">
          <cell r="AY9">
            <v>18</v>
          </cell>
        </row>
        <row r="10">
          <cell r="AY10">
            <v>18</v>
          </cell>
        </row>
        <row r="11">
          <cell r="AY11">
            <v>13</v>
          </cell>
        </row>
        <row r="12">
          <cell r="AY12">
            <v>11</v>
          </cell>
        </row>
        <row r="13">
          <cell r="AY13">
            <v>9</v>
          </cell>
        </row>
        <row r="14">
          <cell r="AY14">
            <v>27</v>
          </cell>
        </row>
        <row r="15">
          <cell r="AY15">
            <v>27</v>
          </cell>
        </row>
        <row r="16">
          <cell r="AY16">
            <v>28</v>
          </cell>
        </row>
        <row r="17">
          <cell r="AY17">
            <v>28</v>
          </cell>
        </row>
        <row r="18">
          <cell r="AY18">
            <v>27</v>
          </cell>
        </row>
        <row r="19">
          <cell r="AY19">
            <v>28</v>
          </cell>
        </row>
        <row r="20">
          <cell r="AY20">
            <v>22</v>
          </cell>
        </row>
        <row r="21">
          <cell r="AY21">
            <v>27</v>
          </cell>
        </row>
        <row r="22">
          <cell r="AY22">
            <v>26</v>
          </cell>
        </row>
        <row r="23">
          <cell r="AY23">
            <v>21</v>
          </cell>
        </row>
        <row r="24">
          <cell r="AY24">
            <v>17.007968000000002</v>
          </cell>
        </row>
        <row r="25">
          <cell r="AY25">
            <v>13.758964000000001</v>
          </cell>
        </row>
        <row r="26">
          <cell r="AY26">
            <v>51</v>
          </cell>
        </row>
        <row r="27">
          <cell r="AY27">
            <v>50</v>
          </cell>
        </row>
        <row r="28">
          <cell r="AY28">
            <v>50</v>
          </cell>
        </row>
        <row r="29">
          <cell r="AY29">
            <v>51</v>
          </cell>
        </row>
        <row r="30">
          <cell r="AY30">
            <v>55</v>
          </cell>
        </row>
        <row r="31">
          <cell r="AY31">
            <v>48</v>
          </cell>
        </row>
        <row r="32">
          <cell r="AY32">
            <v>68</v>
          </cell>
        </row>
        <row r="33">
          <cell r="AY33">
            <v>110</v>
          </cell>
        </row>
        <row r="34">
          <cell r="AY34">
            <v>10</v>
          </cell>
        </row>
        <row r="35">
          <cell r="AY35">
            <v>7</v>
          </cell>
        </row>
        <row r="36">
          <cell r="AY36">
            <v>297.5</v>
          </cell>
        </row>
        <row r="37">
          <cell r="AY37">
            <v>16</v>
          </cell>
        </row>
        <row r="38">
          <cell r="AY38">
            <v>11</v>
          </cell>
        </row>
        <row r="40">
          <cell r="AY40">
            <v>40</v>
          </cell>
        </row>
        <row r="41">
          <cell r="AY41">
            <v>10</v>
          </cell>
        </row>
        <row r="42">
          <cell r="AY42">
            <v>100</v>
          </cell>
        </row>
        <row r="43">
          <cell r="AY43">
            <v>30</v>
          </cell>
        </row>
        <row r="44">
          <cell r="AY44">
            <v>0.108725</v>
          </cell>
        </row>
        <row r="45">
          <cell r="AY45">
            <v>6</v>
          </cell>
        </row>
        <row r="46">
          <cell r="AY46">
            <v>20</v>
          </cell>
        </row>
        <row r="47">
          <cell r="AY47">
            <v>7</v>
          </cell>
        </row>
        <row r="48">
          <cell r="AY48">
            <v>13</v>
          </cell>
        </row>
        <row r="49">
          <cell r="AY49">
            <v>12.48</v>
          </cell>
        </row>
        <row r="50">
          <cell r="AY50">
            <v>4</v>
          </cell>
        </row>
        <row r="51">
          <cell r="AY51">
            <v>9</v>
          </cell>
        </row>
        <row r="52">
          <cell r="AY52">
            <v>1</v>
          </cell>
        </row>
        <row r="53">
          <cell r="AY53">
            <v>112</v>
          </cell>
        </row>
        <row r="54">
          <cell r="AY54">
            <v>37</v>
          </cell>
        </row>
      </sheetData>
      <sheetData sheetId="30">
        <row r="1">
          <cell r="E1">
            <v>6.9500000000000006E-2</v>
          </cell>
        </row>
        <row r="2">
          <cell r="E2">
            <v>3.7999999999999999E-2</v>
          </cell>
        </row>
        <row r="6">
          <cell r="M6">
            <v>0</v>
          </cell>
        </row>
        <row r="10">
          <cell r="G10">
            <v>0.90820000000000001</v>
          </cell>
        </row>
        <row r="11">
          <cell r="G11">
            <v>0.78247999999999995</v>
          </cell>
          <cell r="I11">
            <v>1.7010434782608694</v>
          </cell>
        </row>
        <row r="12">
          <cell r="G12">
            <v>1.0745100000000001</v>
          </cell>
          <cell r="I12">
            <v>1.706529264214047</v>
          </cell>
        </row>
        <row r="13">
          <cell r="G13">
            <v>0.52361999999999997</v>
          </cell>
        </row>
        <row r="14">
          <cell r="G14">
            <v>0.68179999999999996</v>
          </cell>
          <cell r="I14">
            <v>1.1363333333333332</v>
          </cell>
        </row>
        <row r="15">
          <cell r="G15">
            <v>1.11711</v>
          </cell>
        </row>
        <row r="16">
          <cell r="G16">
            <v>0.79</v>
          </cell>
        </row>
        <row r="17">
          <cell r="G17">
            <v>0.66898000000000002</v>
          </cell>
        </row>
        <row r="18">
          <cell r="G18">
            <v>1.345</v>
          </cell>
        </row>
        <row r="52">
          <cell r="E52">
            <v>11.27</v>
          </cell>
        </row>
        <row r="53">
          <cell r="E53">
            <v>23.006363636363627</v>
          </cell>
        </row>
        <row r="54">
          <cell r="E54">
            <v>2.4500000000000002</v>
          </cell>
        </row>
        <row r="86">
          <cell r="B86">
            <v>8.3699999999999992</v>
          </cell>
        </row>
        <row r="87">
          <cell r="B87">
            <v>14.26</v>
          </cell>
        </row>
        <row r="88">
          <cell r="B88">
            <v>41.29</v>
          </cell>
        </row>
        <row r="89">
          <cell r="B89">
            <v>17.557113961080155</v>
          </cell>
        </row>
        <row r="90">
          <cell r="B90">
            <v>21.863575876062082</v>
          </cell>
        </row>
        <row r="91">
          <cell r="B91">
            <v>155.78</v>
          </cell>
        </row>
        <row r="92">
          <cell r="B92">
            <v>38.06</v>
          </cell>
        </row>
        <row r="93">
          <cell r="B93">
            <v>29.1</v>
          </cell>
        </row>
        <row r="94">
          <cell r="B94">
            <v>55.73</v>
          </cell>
        </row>
        <row r="95">
          <cell r="B95">
            <v>3.4725000000000001</v>
          </cell>
        </row>
        <row r="96">
          <cell r="B96">
            <v>43.451096501163782</v>
          </cell>
        </row>
        <row r="97">
          <cell r="B97">
            <v>20</v>
          </cell>
        </row>
        <row r="98">
          <cell r="B98">
            <v>413.16269227070177</v>
          </cell>
        </row>
        <row r="99">
          <cell r="B99">
            <v>113.25</v>
          </cell>
        </row>
        <row r="100">
          <cell r="B100">
            <v>1.1299999999999999</v>
          </cell>
        </row>
        <row r="101">
          <cell r="B101">
            <v>192.4</v>
          </cell>
        </row>
        <row r="102">
          <cell r="B102">
            <v>14.555714285714286</v>
          </cell>
        </row>
        <row r="103">
          <cell r="B103">
            <v>110.51</v>
          </cell>
        </row>
        <row r="104">
          <cell r="B104">
            <v>44.444000000000003</v>
          </cell>
        </row>
        <row r="105">
          <cell r="B105">
            <v>60.88674615182137</v>
          </cell>
        </row>
        <row r="106">
          <cell r="B106">
            <v>41.863778808141596</v>
          </cell>
        </row>
        <row r="107">
          <cell r="B107">
            <v>21.753153775677927</v>
          </cell>
        </row>
        <row r="108">
          <cell r="B108">
            <v>161.13074204946997</v>
          </cell>
        </row>
        <row r="109">
          <cell r="B109">
            <v>281.30833333333334</v>
          </cell>
        </row>
        <row r="110">
          <cell r="B110">
            <v>90.866291831769161</v>
          </cell>
        </row>
        <row r="113">
          <cell r="B113">
            <v>83.026377278843825</v>
          </cell>
        </row>
        <row r="114">
          <cell r="B114">
            <v>18.82</v>
          </cell>
        </row>
        <row r="115">
          <cell r="B115">
            <v>18.485561009208112</v>
          </cell>
        </row>
        <row r="116">
          <cell r="B116">
            <v>234.22735933486305</v>
          </cell>
        </row>
        <row r="117">
          <cell r="B117">
            <v>169.31388725569963</v>
          </cell>
        </row>
        <row r="118">
          <cell r="B118">
            <v>18.13</v>
          </cell>
        </row>
        <row r="119">
          <cell r="B119">
            <v>39.901025973813304</v>
          </cell>
        </row>
        <row r="120">
          <cell r="B120">
            <v>145.31548410554393</v>
          </cell>
        </row>
        <row r="121">
          <cell r="B121">
            <v>147</v>
          </cell>
        </row>
        <row r="122">
          <cell r="B122">
            <v>135.59</v>
          </cell>
        </row>
        <row r="123">
          <cell r="B123">
            <v>17.27</v>
          </cell>
        </row>
        <row r="124">
          <cell r="B124">
            <v>29.449574172453321</v>
          </cell>
        </row>
        <row r="125">
          <cell r="B125">
            <v>37.598725180803726</v>
          </cell>
        </row>
        <row r="144">
          <cell r="D144">
            <v>0.78112499999999996</v>
          </cell>
        </row>
        <row r="148">
          <cell r="D148">
            <v>1.9998214285714286</v>
          </cell>
        </row>
      </sheetData>
      <sheetData sheetId="31">
        <row r="1">
          <cell r="B1">
            <v>25</v>
          </cell>
          <cell r="E1">
            <v>25</v>
          </cell>
        </row>
        <row r="2">
          <cell r="B2">
            <v>1.4</v>
          </cell>
        </row>
        <row r="3">
          <cell r="B3">
            <v>1.02</v>
          </cell>
        </row>
        <row r="4">
          <cell r="B4">
            <v>1</v>
          </cell>
        </row>
        <row r="5">
          <cell r="B5">
            <v>1.1499999999999999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K2" t="str">
            <v>Per Hour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Parameters"/>
      <sheetName val="Power"/>
      <sheetName val="Implements"/>
      <sheetName val="Detail"/>
      <sheetName val="Calculate"/>
      <sheetName val="Costbytype"/>
      <sheetName val="Menu_for_Implements_col_A"/>
      <sheetName val="Repair_RemainVal_Coef"/>
    </sheetNames>
    <sheetDataSet>
      <sheetData sheetId="0" refreshError="1"/>
      <sheetData sheetId="1" refreshError="1"/>
      <sheetData sheetId="2" refreshError="1"/>
      <sheetData sheetId="3">
        <row r="2">
          <cell r="H2">
            <v>0</v>
          </cell>
          <cell r="I2">
            <v>103</v>
          </cell>
          <cell r="AG2">
            <v>33</v>
          </cell>
        </row>
        <row r="10">
          <cell r="B10" t="str">
            <v>Tillage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D764C-309B-4B46-A78C-4195C94FDB23}">
  <sheetPr codeName="Sheet25"/>
  <dimension ref="A1:EV85"/>
  <sheetViews>
    <sheetView showGridLines="0" tabSelected="1"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15234375" defaultRowHeight="15" x14ac:dyDescent="0.35"/>
  <cols>
    <col min="1" max="1" width="42.84375" style="35" customWidth="1"/>
    <col min="2" max="34" width="15.69140625" style="35" customWidth="1"/>
    <col min="35" max="16384" width="9.15234375" style="35"/>
  </cols>
  <sheetData>
    <row r="1" spans="1:152" s="4" customFormat="1" ht="17.60000000000000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</row>
    <row r="2" spans="1:152" s="10" customFormat="1" ht="46.3" x14ac:dyDescent="0.4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9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17</v>
      </c>
      <c r="T2" s="8" t="s">
        <v>18</v>
      </c>
      <c r="U2" s="8" t="s">
        <v>19</v>
      </c>
      <c r="V2" s="8" t="s">
        <v>19</v>
      </c>
      <c r="W2" s="8" t="s">
        <v>20</v>
      </c>
      <c r="X2" s="8" t="s">
        <v>20</v>
      </c>
      <c r="Y2" s="8" t="s">
        <v>21</v>
      </c>
      <c r="Z2" s="8" t="s">
        <v>21</v>
      </c>
      <c r="AA2" s="8" t="s">
        <v>22</v>
      </c>
      <c r="AB2" s="8" t="s">
        <v>23</v>
      </c>
      <c r="AC2" s="8" t="s">
        <v>24</v>
      </c>
      <c r="AD2" s="8" t="s">
        <v>25</v>
      </c>
      <c r="AE2" s="8" t="s">
        <v>26</v>
      </c>
      <c r="AF2" s="8" t="s">
        <v>27</v>
      </c>
      <c r="AG2" s="8" t="s">
        <v>28</v>
      </c>
      <c r="AH2" s="9" t="s">
        <v>29</v>
      </c>
    </row>
    <row r="3" spans="1:152" s="10" customFormat="1" ht="23.25" customHeight="1" x14ac:dyDescent="0.4">
      <c r="A3" s="11" t="s">
        <v>30</v>
      </c>
      <c r="B3" s="12" t="s">
        <v>31</v>
      </c>
      <c r="C3" s="13" t="s">
        <v>31</v>
      </c>
      <c r="D3" s="12" t="s">
        <v>31</v>
      </c>
      <c r="E3" s="12" t="s">
        <v>31</v>
      </c>
      <c r="F3" s="12" t="s">
        <v>31</v>
      </c>
      <c r="G3" s="12" t="s">
        <v>31</v>
      </c>
      <c r="H3" s="12" t="s">
        <v>31</v>
      </c>
      <c r="I3" s="12" t="s">
        <v>31</v>
      </c>
      <c r="J3" s="12" t="s">
        <v>31</v>
      </c>
      <c r="K3" s="12" t="s">
        <v>32</v>
      </c>
      <c r="L3" s="12" t="s">
        <v>31</v>
      </c>
      <c r="M3" s="12" t="s">
        <v>31</v>
      </c>
      <c r="N3" s="12" t="s">
        <v>31</v>
      </c>
      <c r="O3" s="12" t="s">
        <v>31</v>
      </c>
      <c r="P3" s="12" t="s">
        <v>31</v>
      </c>
      <c r="Q3" s="12" t="s">
        <v>31</v>
      </c>
      <c r="R3" s="12" t="s">
        <v>31</v>
      </c>
      <c r="S3" s="12" t="s">
        <v>32</v>
      </c>
      <c r="T3" s="12" t="s">
        <v>32</v>
      </c>
      <c r="U3" s="12" t="s">
        <v>31</v>
      </c>
      <c r="V3" s="12" t="s">
        <v>33</v>
      </c>
      <c r="W3" s="12" t="s">
        <v>31</v>
      </c>
      <c r="X3" s="12" t="s">
        <v>32</v>
      </c>
      <c r="Y3" s="12" t="s">
        <v>31</v>
      </c>
      <c r="Z3" s="12" t="s">
        <v>32</v>
      </c>
      <c r="AA3" s="12" t="s">
        <v>31</v>
      </c>
      <c r="AB3" s="12" t="s">
        <v>31</v>
      </c>
      <c r="AC3" s="12" t="s">
        <v>31</v>
      </c>
      <c r="AD3" s="12" t="s">
        <v>31</v>
      </c>
      <c r="AE3" s="12" t="s">
        <v>31</v>
      </c>
      <c r="AF3" s="12" t="s">
        <v>31</v>
      </c>
      <c r="AG3" s="12" t="s">
        <v>31</v>
      </c>
      <c r="AH3" s="14" t="s">
        <v>31</v>
      </c>
    </row>
    <row r="4" spans="1:152" s="10" customFormat="1" ht="20.25" customHeight="1" x14ac:dyDescent="0.4">
      <c r="A4" s="15" t="s">
        <v>34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152" s="10" customFormat="1" ht="15.45" x14ac:dyDescent="0.4">
      <c r="A5" s="19" t="s">
        <v>35</v>
      </c>
      <c r="B5" s="16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8"/>
    </row>
    <row r="6" spans="1:152" s="4" customFormat="1" ht="15.45" x14ac:dyDescent="0.4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1"/>
    </row>
    <row r="7" spans="1:152" s="27" customFormat="1" ht="30.45" x14ac:dyDescent="0.4">
      <c r="A7" s="22" t="s">
        <v>37</v>
      </c>
      <c r="B7" s="23">
        <v>3.5</v>
      </c>
      <c r="C7" s="23">
        <v>4.5</v>
      </c>
      <c r="D7" s="24">
        <v>70</v>
      </c>
      <c r="E7" s="24">
        <v>70</v>
      </c>
      <c r="F7" s="23">
        <v>1.0287256235827664</v>
      </c>
      <c r="G7" s="23">
        <v>1.5</v>
      </c>
      <c r="H7" s="24">
        <v>25.193333333333335</v>
      </c>
      <c r="I7" s="24">
        <v>185</v>
      </c>
      <c r="J7" s="24">
        <v>185</v>
      </c>
      <c r="K7" s="24">
        <v>185</v>
      </c>
      <c r="L7" s="23">
        <v>26.428571428571427</v>
      </c>
      <c r="M7" s="23">
        <v>15.68</v>
      </c>
      <c r="N7" s="23">
        <v>4.8600000000000003</v>
      </c>
      <c r="O7" s="23">
        <v>3</v>
      </c>
      <c r="P7" s="24">
        <v>22.90664126984127</v>
      </c>
      <c r="Q7" s="24">
        <v>81.247320000000002</v>
      </c>
      <c r="R7" s="24">
        <v>50</v>
      </c>
      <c r="S7" s="24">
        <v>50</v>
      </c>
      <c r="T7" s="24">
        <v>50</v>
      </c>
      <c r="U7" s="24">
        <v>4</v>
      </c>
      <c r="V7" s="24">
        <v>4</v>
      </c>
      <c r="W7" s="24">
        <v>92</v>
      </c>
      <c r="X7" s="24">
        <v>92</v>
      </c>
      <c r="Y7" s="24">
        <v>87</v>
      </c>
      <c r="Z7" s="24">
        <v>87</v>
      </c>
      <c r="AA7" s="24">
        <v>56</v>
      </c>
      <c r="AB7" s="24">
        <v>25.215</v>
      </c>
      <c r="AC7" s="24">
        <v>124</v>
      </c>
      <c r="AD7" s="24">
        <v>34</v>
      </c>
      <c r="AE7" s="24">
        <v>59</v>
      </c>
      <c r="AF7" s="23">
        <v>1.4470000000000001</v>
      </c>
      <c r="AG7" s="24">
        <v>56.000000000000007</v>
      </c>
      <c r="AH7" s="25">
        <v>64.8</v>
      </c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</row>
    <row r="8" spans="1:152" s="31" customFormat="1" ht="15.45" x14ac:dyDescent="0.4">
      <c r="A8" s="28" t="s">
        <v>38</v>
      </c>
      <c r="B8" s="29">
        <v>200</v>
      </c>
      <c r="C8" s="29">
        <v>275.625</v>
      </c>
      <c r="D8" s="29">
        <v>6.7494012627912037</v>
      </c>
      <c r="E8" s="29">
        <v>7.7494012627912037</v>
      </c>
      <c r="F8" s="29">
        <v>560</v>
      </c>
      <c r="G8" s="29">
        <v>560</v>
      </c>
      <c r="H8" s="29">
        <v>69</v>
      </c>
      <c r="I8" s="29">
        <v>5.7</v>
      </c>
      <c r="J8" s="29">
        <v>5.7</v>
      </c>
      <c r="K8" s="29">
        <v>5.7</v>
      </c>
      <c r="L8" s="29">
        <v>44.879520000000007</v>
      </c>
      <c r="M8" s="29"/>
      <c r="N8" s="29"/>
      <c r="O8" s="29"/>
      <c r="P8" s="29">
        <v>14.5</v>
      </c>
      <c r="Q8" s="29">
        <v>4.472409857808211</v>
      </c>
      <c r="R8" s="29">
        <v>13.7</v>
      </c>
      <c r="S8" s="29">
        <v>13.7</v>
      </c>
      <c r="T8" s="29">
        <v>13.7</v>
      </c>
      <c r="U8" s="29">
        <v>180</v>
      </c>
      <c r="V8" s="29">
        <v>180</v>
      </c>
      <c r="W8" s="29">
        <v>7.89</v>
      </c>
      <c r="X8" s="29">
        <v>7.89</v>
      </c>
      <c r="Y8" s="29">
        <v>8.1</v>
      </c>
      <c r="Z8" s="29">
        <v>8.1</v>
      </c>
      <c r="AA8" s="29">
        <v>7.4</v>
      </c>
      <c r="AB8" s="29">
        <v>44.5</v>
      </c>
      <c r="AC8" s="29">
        <v>8.5</v>
      </c>
      <c r="AD8" s="29">
        <v>25</v>
      </c>
      <c r="AE8" s="29">
        <v>25.5</v>
      </c>
      <c r="AF8" s="29">
        <v>550</v>
      </c>
      <c r="AG8" s="29">
        <v>7.5</v>
      </c>
      <c r="AH8" s="30">
        <v>8.8677092008266243</v>
      </c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</row>
    <row r="9" spans="1:152" s="36" customFormat="1" ht="15.45" x14ac:dyDescent="0.4">
      <c r="A9" s="32" t="s">
        <v>39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4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</row>
    <row r="10" spans="1:152" s="31" customFormat="1" ht="30.45" x14ac:dyDescent="0.4">
      <c r="A10" s="37" t="s">
        <v>40</v>
      </c>
      <c r="B10" s="38"/>
      <c r="C10" s="38"/>
      <c r="D10" s="38">
        <v>1.8879999999999999</v>
      </c>
      <c r="E10" s="38">
        <v>1.8879999999999999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>
        <v>2.2079999999999997</v>
      </c>
      <c r="Q10" s="38">
        <v>2.2079999999999997</v>
      </c>
      <c r="R10" s="38"/>
      <c r="S10" s="38"/>
      <c r="T10" s="38"/>
      <c r="U10" s="38"/>
      <c r="V10" s="38"/>
      <c r="W10" s="38">
        <v>2.4079999999999999</v>
      </c>
      <c r="X10" s="38">
        <v>2.4079999999999999</v>
      </c>
      <c r="Y10" s="38">
        <v>2.4079999999999999</v>
      </c>
      <c r="Z10" s="38">
        <v>2.4079999999999999</v>
      </c>
      <c r="AA10" s="38">
        <v>2.1360000000000001</v>
      </c>
      <c r="AB10" s="38"/>
      <c r="AC10" s="38"/>
      <c r="AD10" s="38"/>
      <c r="AE10" s="38"/>
      <c r="AF10" s="38"/>
      <c r="AG10" s="38"/>
      <c r="AH10" s="39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</row>
    <row r="11" spans="1:152" s="31" customFormat="1" ht="15.45" x14ac:dyDescent="0.4">
      <c r="A11" s="40" t="s">
        <v>41</v>
      </c>
      <c r="B11" s="41"/>
      <c r="C11" s="41"/>
      <c r="D11" s="41">
        <v>200</v>
      </c>
      <c r="E11" s="41">
        <v>200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>
        <v>200</v>
      </c>
      <c r="Q11" s="41">
        <v>200</v>
      </c>
      <c r="R11" s="41"/>
      <c r="S11" s="41"/>
      <c r="T11" s="41"/>
      <c r="U11" s="41"/>
      <c r="V11" s="41"/>
      <c r="W11" s="41">
        <v>200</v>
      </c>
      <c r="X11" s="41">
        <v>200</v>
      </c>
      <c r="Y11" s="41">
        <v>200</v>
      </c>
      <c r="Z11" s="41">
        <v>200</v>
      </c>
      <c r="AA11" s="41">
        <v>200</v>
      </c>
      <c r="AB11" s="41"/>
      <c r="AC11" s="41"/>
      <c r="AD11" s="41"/>
      <c r="AE11" s="41"/>
      <c r="AF11" s="41"/>
      <c r="AG11" s="41"/>
      <c r="AH11" s="42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</row>
    <row r="12" spans="1:152" s="46" customFormat="1" ht="15.45" x14ac:dyDescent="0.4">
      <c r="A12" s="43" t="s">
        <v>42</v>
      </c>
      <c r="B12" s="44">
        <f t="shared" ref="B12:AH12" si="0">(B7*B8)+(B10*B11)</f>
        <v>700</v>
      </c>
      <c r="C12" s="44">
        <f t="shared" si="0"/>
        <v>1240.3125</v>
      </c>
      <c r="D12" s="44">
        <f t="shared" si="0"/>
        <v>850.05808839538417</v>
      </c>
      <c r="E12" s="44">
        <f t="shared" si="0"/>
        <v>920.05808839538417</v>
      </c>
      <c r="F12" s="44">
        <f t="shared" si="0"/>
        <v>576.08634920634915</v>
      </c>
      <c r="G12" s="44">
        <f t="shared" si="0"/>
        <v>840</v>
      </c>
      <c r="H12" s="44">
        <f t="shared" si="0"/>
        <v>1738.3400000000001</v>
      </c>
      <c r="I12" s="44">
        <f t="shared" si="0"/>
        <v>1054.5</v>
      </c>
      <c r="J12" s="44">
        <f t="shared" si="0"/>
        <v>1054.5</v>
      </c>
      <c r="K12" s="44">
        <f t="shared" si="0"/>
        <v>1054.5</v>
      </c>
      <c r="L12" s="44">
        <f t="shared" si="0"/>
        <v>1186.1016000000002</v>
      </c>
      <c r="M12" s="44">
        <f t="shared" si="0"/>
        <v>0</v>
      </c>
      <c r="N12" s="44">
        <f t="shared" si="0"/>
        <v>0</v>
      </c>
      <c r="O12" s="44">
        <f t="shared" si="0"/>
        <v>0</v>
      </c>
      <c r="P12" s="44">
        <f t="shared" si="0"/>
        <v>773.74629841269837</v>
      </c>
      <c r="Q12" s="44">
        <f t="shared" si="0"/>
        <v>804.97131488849823</v>
      </c>
      <c r="R12" s="44">
        <f t="shared" si="0"/>
        <v>685</v>
      </c>
      <c r="S12" s="44">
        <f t="shared" si="0"/>
        <v>685</v>
      </c>
      <c r="T12" s="44">
        <f t="shared" si="0"/>
        <v>685</v>
      </c>
      <c r="U12" s="44">
        <f t="shared" si="0"/>
        <v>720</v>
      </c>
      <c r="V12" s="44">
        <f t="shared" si="0"/>
        <v>720</v>
      </c>
      <c r="W12" s="44">
        <f>(W7*W8)+(W10*W11)</f>
        <v>1207.48</v>
      </c>
      <c r="X12" s="44">
        <f t="shared" si="0"/>
        <v>1207.48</v>
      </c>
      <c r="Y12" s="44">
        <f t="shared" si="0"/>
        <v>1186.3</v>
      </c>
      <c r="Z12" s="44">
        <f t="shared" si="0"/>
        <v>1186.3</v>
      </c>
      <c r="AA12" s="44">
        <f t="shared" si="0"/>
        <v>841.60000000000014</v>
      </c>
      <c r="AB12" s="44">
        <f t="shared" si="0"/>
        <v>1122.0674999999999</v>
      </c>
      <c r="AC12" s="44">
        <f t="shared" si="0"/>
        <v>1054</v>
      </c>
      <c r="AD12" s="44">
        <f t="shared" si="0"/>
        <v>850</v>
      </c>
      <c r="AE12" s="44">
        <f t="shared" si="0"/>
        <v>1504.5</v>
      </c>
      <c r="AF12" s="44">
        <f t="shared" si="0"/>
        <v>795.85</v>
      </c>
      <c r="AG12" s="44">
        <f t="shared" si="0"/>
        <v>420.00000000000006</v>
      </c>
      <c r="AH12" s="45">
        <f t="shared" si="0"/>
        <v>574.62755621356519</v>
      </c>
    </row>
    <row r="13" spans="1:152" s="10" customFormat="1" ht="15.45" x14ac:dyDescent="0.4">
      <c r="A13" s="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8"/>
    </row>
    <row r="14" spans="1:152" s="4" customFormat="1" ht="15.45" x14ac:dyDescent="0.4">
      <c r="A14" s="19" t="s">
        <v>43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50"/>
    </row>
    <row r="15" spans="1:152" ht="15.45" x14ac:dyDescent="0.4">
      <c r="A15" s="19" t="s">
        <v>44</v>
      </c>
      <c r="AH15" s="51"/>
    </row>
    <row r="16" spans="1:152" s="55" customFormat="1" ht="15.45" x14ac:dyDescent="0.4">
      <c r="A16" s="52" t="s">
        <v>45</v>
      </c>
      <c r="B16" s="53"/>
      <c r="C16" s="53"/>
      <c r="D16" s="53">
        <v>65.95</v>
      </c>
      <c r="E16" s="53">
        <v>65.95</v>
      </c>
      <c r="F16" s="53">
        <v>93.25</v>
      </c>
      <c r="G16" s="53">
        <v>67.400000000000006</v>
      </c>
      <c r="H16" s="53">
        <v>139.5</v>
      </c>
      <c r="I16" s="53">
        <v>110.85000000000001</v>
      </c>
      <c r="J16" s="53">
        <v>86.45</v>
      </c>
      <c r="K16" s="53">
        <v>110.85000000000001</v>
      </c>
      <c r="L16" s="53">
        <v>120.60000000000001</v>
      </c>
      <c r="M16" s="53">
        <v>56.375</v>
      </c>
      <c r="N16" s="53">
        <v>41.400000000000006</v>
      </c>
      <c r="O16" s="53">
        <v>66.95</v>
      </c>
      <c r="P16" s="53">
        <v>52.2</v>
      </c>
      <c r="Q16" s="53">
        <v>44.6</v>
      </c>
      <c r="R16" s="53">
        <v>68.100000000000009</v>
      </c>
      <c r="S16" s="53">
        <v>68.100000000000009</v>
      </c>
      <c r="T16" s="53">
        <v>95.850000000000009</v>
      </c>
      <c r="U16" s="53"/>
      <c r="V16" s="53"/>
      <c r="W16" s="53">
        <v>80.650000000000006</v>
      </c>
      <c r="X16" s="53">
        <v>80.650000000000006</v>
      </c>
      <c r="Y16" s="53">
        <v>79.150000000000006</v>
      </c>
      <c r="Z16" s="53">
        <v>79.150000000000006</v>
      </c>
      <c r="AA16" s="53">
        <v>83.350000000000009</v>
      </c>
      <c r="AB16" s="53">
        <v>110.5</v>
      </c>
      <c r="AC16" s="53">
        <v>114</v>
      </c>
      <c r="AD16" s="53">
        <v>113.55000000000001</v>
      </c>
      <c r="AE16" s="53">
        <v>98.550000000000011</v>
      </c>
      <c r="AF16" s="53">
        <v>125.10000000000001</v>
      </c>
      <c r="AG16" s="53">
        <v>112.5</v>
      </c>
      <c r="AH16" s="54">
        <v>106.4</v>
      </c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</row>
    <row r="17" spans="1:152" s="36" customFormat="1" ht="15.45" x14ac:dyDescent="0.4">
      <c r="A17" s="56" t="s">
        <v>46</v>
      </c>
      <c r="B17" s="57"/>
      <c r="C17" s="57"/>
      <c r="D17" s="57"/>
      <c r="E17" s="57"/>
      <c r="F17" s="57"/>
      <c r="G17" s="57"/>
      <c r="H17" s="57"/>
      <c r="I17" s="57">
        <v>4</v>
      </c>
      <c r="J17" s="57">
        <v>4</v>
      </c>
      <c r="K17" s="57">
        <v>4</v>
      </c>
      <c r="L17" s="57">
        <v>4</v>
      </c>
      <c r="M17" s="57"/>
      <c r="N17" s="57"/>
      <c r="O17" s="57"/>
      <c r="P17" s="57"/>
      <c r="Q17" s="57"/>
      <c r="R17" s="57">
        <v>13</v>
      </c>
      <c r="S17" s="57">
        <v>13</v>
      </c>
      <c r="T17" s="57">
        <v>13</v>
      </c>
      <c r="U17" s="57"/>
      <c r="V17" s="57"/>
      <c r="W17" s="57"/>
      <c r="X17" s="57"/>
      <c r="Y17" s="57"/>
      <c r="Z17" s="57"/>
      <c r="AA17" s="57"/>
      <c r="AB17" s="57"/>
      <c r="AC17" s="57"/>
      <c r="AD17" s="57">
        <v>6.4</v>
      </c>
      <c r="AE17" s="57"/>
      <c r="AF17" s="57"/>
      <c r="AG17" s="57"/>
      <c r="AH17" s="58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</row>
    <row r="18" spans="1:152" s="36" customFormat="1" ht="15.45" x14ac:dyDescent="0.4">
      <c r="A18" s="56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60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</row>
    <row r="19" spans="1:152" s="36" customFormat="1" ht="15.45" x14ac:dyDescent="0.4">
      <c r="A19" s="56" t="s">
        <v>47</v>
      </c>
      <c r="B19" s="59"/>
      <c r="C19" s="59">
        <v>30.950000000000003</v>
      </c>
      <c r="D19" s="57">
        <v>58.75</v>
      </c>
      <c r="E19" s="57">
        <v>38.1</v>
      </c>
      <c r="F19" s="57">
        <v>78.600000000000009</v>
      </c>
      <c r="G19" s="57">
        <v>155</v>
      </c>
      <c r="H19" s="57">
        <v>27.200000000000003</v>
      </c>
      <c r="I19" s="57">
        <v>126.4</v>
      </c>
      <c r="J19" s="57">
        <v>126.4</v>
      </c>
      <c r="K19" s="57">
        <v>126.4</v>
      </c>
      <c r="L19" s="57">
        <v>126.4</v>
      </c>
      <c r="M19" s="57">
        <v>95.25</v>
      </c>
      <c r="N19" s="57">
        <v>61.25</v>
      </c>
      <c r="O19" s="57">
        <v>37.4</v>
      </c>
      <c r="P19" s="57">
        <v>30.6</v>
      </c>
      <c r="Q19" s="57">
        <v>61.25</v>
      </c>
      <c r="R19" s="59"/>
      <c r="S19" s="59"/>
      <c r="T19" s="59"/>
      <c r="U19" s="59">
        <v>52.5</v>
      </c>
      <c r="V19" s="59">
        <v>52.5</v>
      </c>
      <c r="W19" s="57">
        <v>77.300000000000011</v>
      </c>
      <c r="X19" s="57">
        <v>77.300000000000011</v>
      </c>
      <c r="Y19" s="57">
        <v>118.10000000000001</v>
      </c>
      <c r="Z19" s="57">
        <v>118.10000000000001</v>
      </c>
      <c r="AA19" s="57">
        <v>69.600000000000009</v>
      </c>
      <c r="AB19" s="57">
        <v>27.200000000000003</v>
      </c>
      <c r="AC19" s="59"/>
      <c r="AD19" s="59"/>
      <c r="AE19" s="59"/>
      <c r="AF19" s="59"/>
      <c r="AG19" s="59"/>
      <c r="AH19" s="60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</row>
    <row r="20" spans="1:152" s="36" customFormat="1" ht="17.600000000000001" x14ac:dyDescent="0.5">
      <c r="A20" s="56" t="s">
        <v>48</v>
      </c>
      <c r="B20" s="59">
        <v>32.4</v>
      </c>
      <c r="C20" s="59">
        <v>41.650000000000006</v>
      </c>
      <c r="D20" s="57">
        <v>20.8</v>
      </c>
      <c r="E20" s="57">
        <v>20.8</v>
      </c>
      <c r="F20" s="57">
        <v>43</v>
      </c>
      <c r="G20" s="57">
        <v>62.7</v>
      </c>
      <c r="H20" s="57">
        <v>27.3</v>
      </c>
      <c r="I20" s="57">
        <v>58.150000000000006</v>
      </c>
      <c r="J20" s="57">
        <v>58.150000000000006</v>
      </c>
      <c r="K20" s="57">
        <v>58.150000000000006</v>
      </c>
      <c r="L20" s="57">
        <v>86.800000000000011</v>
      </c>
      <c r="M20" s="57">
        <v>73.600000000000009</v>
      </c>
      <c r="N20" s="57">
        <v>37.550000000000004</v>
      </c>
      <c r="O20" s="57">
        <v>16.400000000000002</v>
      </c>
      <c r="P20" s="57">
        <v>16.150000000000002</v>
      </c>
      <c r="Q20" s="57">
        <v>16.150000000000002</v>
      </c>
      <c r="R20" s="57">
        <v>32.5</v>
      </c>
      <c r="S20" s="57">
        <v>32.5</v>
      </c>
      <c r="T20" s="57">
        <v>32.5</v>
      </c>
      <c r="U20" s="57"/>
      <c r="V20" s="57"/>
      <c r="W20" s="57">
        <v>41.650000000000006</v>
      </c>
      <c r="X20" s="57">
        <v>41.650000000000006</v>
      </c>
      <c r="Y20" s="57">
        <v>39.400000000000006</v>
      </c>
      <c r="Z20" s="57">
        <v>39.400000000000006</v>
      </c>
      <c r="AA20" s="57">
        <v>25.35</v>
      </c>
      <c r="AB20" s="57">
        <v>27.3</v>
      </c>
      <c r="AC20" s="59"/>
      <c r="AD20" s="59"/>
      <c r="AE20" s="59"/>
      <c r="AF20" s="59"/>
      <c r="AG20" s="59"/>
      <c r="AH20" s="60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</row>
    <row r="21" spans="1:152" s="36" customFormat="1" ht="17.600000000000001" x14ac:dyDescent="0.5">
      <c r="A21" s="56" t="s">
        <v>49</v>
      </c>
      <c r="B21" s="57">
        <v>83.100000000000009</v>
      </c>
      <c r="C21" s="57">
        <v>106.85000000000001</v>
      </c>
      <c r="D21" s="57">
        <v>10.8</v>
      </c>
      <c r="E21" s="57">
        <v>10.8</v>
      </c>
      <c r="F21" s="57">
        <v>14.05</v>
      </c>
      <c r="G21" s="57">
        <v>20.450000000000003</v>
      </c>
      <c r="H21" s="57">
        <v>18.2</v>
      </c>
      <c r="I21" s="57">
        <v>26.150000000000002</v>
      </c>
      <c r="J21" s="57">
        <v>26.150000000000002</v>
      </c>
      <c r="K21" s="57">
        <v>26.150000000000002</v>
      </c>
      <c r="L21" s="57">
        <v>122.45</v>
      </c>
      <c r="M21" s="57">
        <v>104.25</v>
      </c>
      <c r="N21" s="57">
        <v>110.2</v>
      </c>
      <c r="O21" s="57">
        <v>53.400000000000006</v>
      </c>
      <c r="P21" s="57">
        <v>8.3000000000000007</v>
      </c>
      <c r="Q21" s="57">
        <v>8.3000000000000007</v>
      </c>
      <c r="R21" s="57">
        <v>35.550000000000004</v>
      </c>
      <c r="S21" s="57">
        <v>35.550000000000004</v>
      </c>
      <c r="T21" s="57">
        <v>35.550000000000004</v>
      </c>
      <c r="U21" s="57"/>
      <c r="V21" s="57"/>
      <c r="W21" s="57">
        <v>17.05</v>
      </c>
      <c r="X21" s="57">
        <v>17.05</v>
      </c>
      <c r="Y21" s="57">
        <v>16.150000000000002</v>
      </c>
      <c r="Z21" s="57">
        <v>16.150000000000002</v>
      </c>
      <c r="AA21" s="57">
        <v>10.4</v>
      </c>
      <c r="AB21" s="57">
        <v>18.2</v>
      </c>
      <c r="AC21" s="59"/>
      <c r="AD21" s="59"/>
      <c r="AE21" s="59"/>
      <c r="AF21" s="59"/>
      <c r="AG21" s="59"/>
      <c r="AH21" s="60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</row>
    <row r="22" spans="1:152" s="36" customFormat="1" ht="15.45" x14ac:dyDescent="0.4">
      <c r="A22" s="56" t="s">
        <v>50</v>
      </c>
      <c r="B22" s="57"/>
      <c r="C22" s="57"/>
      <c r="D22" s="57"/>
      <c r="E22" s="57"/>
      <c r="F22" s="57"/>
      <c r="G22" s="57"/>
      <c r="H22" s="59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>
        <v>100</v>
      </c>
      <c r="AD22" s="59"/>
      <c r="AE22" s="57">
        <v>100</v>
      </c>
      <c r="AF22" s="57">
        <v>100</v>
      </c>
      <c r="AG22" s="59"/>
      <c r="AH22" s="60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</row>
    <row r="23" spans="1:152" s="36" customFormat="1" ht="15.45" x14ac:dyDescent="0.4">
      <c r="A23" s="56" t="s">
        <v>51</v>
      </c>
      <c r="B23" s="57"/>
      <c r="C23" s="57">
        <v>30</v>
      </c>
      <c r="D23" s="57"/>
      <c r="E23" s="57"/>
      <c r="F23" s="57"/>
      <c r="G23" s="57"/>
      <c r="H23" s="59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>
        <v>50</v>
      </c>
      <c r="AD23" s="59">
        <v>50</v>
      </c>
      <c r="AE23" s="57">
        <v>50</v>
      </c>
      <c r="AF23" s="57">
        <v>50</v>
      </c>
      <c r="AG23" s="59">
        <v>50</v>
      </c>
      <c r="AH23" s="60">
        <v>50</v>
      </c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</row>
    <row r="24" spans="1:152" s="36" customFormat="1" ht="15.45" x14ac:dyDescent="0.4">
      <c r="A24" s="56" t="s">
        <v>52</v>
      </c>
      <c r="B24" s="59"/>
      <c r="C24" s="59">
        <v>10.850000000000001</v>
      </c>
      <c r="D24" s="57">
        <v>22.25</v>
      </c>
      <c r="E24" s="57">
        <v>22.25</v>
      </c>
      <c r="F24" s="59">
        <v>21.75</v>
      </c>
      <c r="G24" s="57">
        <v>23.650000000000002</v>
      </c>
      <c r="H24" s="57">
        <v>92.050000000000011</v>
      </c>
      <c r="I24" s="57">
        <v>30.8</v>
      </c>
      <c r="J24" s="57">
        <v>36.25</v>
      </c>
      <c r="K24" s="57">
        <v>42.2</v>
      </c>
      <c r="L24" s="57">
        <v>30.8</v>
      </c>
      <c r="M24" s="57">
        <v>30.8</v>
      </c>
      <c r="N24" s="57">
        <v>11.600000000000001</v>
      </c>
      <c r="O24" s="57">
        <v>11.600000000000001</v>
      </c>
      <c r="P24" s="57">
        <v>37.85</v>
      </c>
      <c r="Q24" s="57">
        <v>8.75</v>
      </c>
      <c r="R24" s="57">
        <v>73</v>
      </c>
      <c r="S24" s="57">
        <v>84.2</v>
      </c>
      <c r="T24" s="57">
        <v>25.1</v>
      </c>
      <c r="U24" s="57"/>
      <c r="V24" s="57"/>
      <c r="W24" s="57">
        <v>11.3</v>
      </c>
      <c r="X24" s="57">
        <v>11.3</v>
      </c>
      <c r="Y24" s="57">
        <v>11.3</v>
      </c>
      <c r="Z24" s="57">
        <v>11.3</v>
      </c>
      <c r="AA24" s="57">
        <v>11.3</v>
      </c>
      <c r="AB24" s="57">
        <v>92.050000000000011</v>
      </c>
      <c r="AC24" s="59"/>
      <c r="AD24" s="59"/>
      <c r="AE24" s="59"/>
      <c r="AF24" s="59"/>
      <c r="AG24" s="59"/>
      <c r="AH24" s="60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</row>
    <row r="25" spans="1:152" s="36" customFormat="1" ht="15.45" x14ac:dyDescent="0.4">
      <c r="A25" s="56" t="s">
        <v>53</v>
      </c>
      <c r="B25" s="57"/>
      <c r="C25" s="57">
        <v>6.4</v>
      </c>
      <c r="D25" s="57"/>
      <c r="E25" s="57"/>
      <c r="F25" s="57">
        <v>29.5</v>
      </c>
      <c r="G25" s="57">
        <v>29.5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8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</row>
    <row r="26" spans="1:152" s="36" customFormat="1" ht="15.45" x14ac:dyDescent="0.4">
      <c r="A26" s="56" t="s">
        <v>54</v>
      </c>
      <c r="B26" s="57"/>
      <c r="C26" s="57"/>
      <c r="D26" s="57">
        <v>29.450000000000003</v>
      </c>
      <c r="E26" s="57">
        <v>29.450000000000003</v>
      </c>
      <c r="F26" s="57">
        <v>23.450000000000003</v>
      </c>
      <c r="G26" s="57">
        <v>23.450000000000003</v>
      </c>
      <c r="H26" s="57">
        <v>51.1</v>
      </c>
      <c r="I26" s="57"/>
      <c r="J26" s="57"/>
      <c r="K26" s="57"/>
      <c r="L26" s="57"/>
      <c r="M26" s="57"/>
      <c r="N26" s="57">
        <v>11.55</v>
      </c>
      <c r="O26" s="57">
        <v>11.55</v>
      </c>
      <c r="P26" s="57"/>
      <c r="Q26" s="57">
        <v>29.450000000000003</v>
      </c>
      <c r="R26" s="57"/>
      <c r="S26" s="57"/>
      <c r="T26" s="57"/>
      <c r="U26" s="57"/>
      <c r="V26" s="57"/>
      <c r="W26" s="57">
        <v>41</v>
      </c>
      <c r="X26" s="57">
        <v>41</v>
      </c>
      <c r="Y26" s="57">
        <v>41</v>
      </c>
      <c r="Z26" s="57">
        <v>41</v>
      </c>
      <c r="AA26" s="57">
        <v>29.450000000000003</v>
      </c>
      <c r="AB26" s="57">
        <v>60.85</v>
      </c>
      <c r="AC26" s="57"/>
      <c r="AD26" s="57"/>
      <c r="AE26" s="57"/>
      <c r="AF26" s="57"/>
      <c r="AG26" s="57"/>
      <c r="AH26" s="58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</row>
    <row r="27" spans="1:152" s="36" customFormat="1" ht="15.45" x14ac:dyDescent="0.4">
      <c r="A27" s="56" t="s">
        <v>55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>
        <v>20.6</v>
      </c>
      <c r="R27" s="57"/>
      <c r="S27" s="57"/>
      <c r="T27" s="57"/>
      <c r="U27" s="57"/>
      <c r="V27" s="57"/>
      <c r="W27" s="57">
        <v>20.6</v>
      </c>
      <c r="X27" s="57">
        <v>20.6</v>
      </c>
      <c r="Y27" s="57">
        <v>20.6</v>
      </c>
      <c r="Z27" s="57">
        <v>20.6</v>
      </c>
      <c r="AA27" s="57"/>
      <c r="AB27" s="57"/>
      <c r="AC27" s="57"/>
      <c r="AD27" s="57"/>
      <c r="AE27" s="57"/>
      <c r="AF27" s="57"/>
      <c r="AG27" s="57"/>
      <c r="AH27" s="58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</row>
    <row r="28" spans="1:152" s="31" customFormat="1" ht="15.45" x14ac:dyDescent="0.4">
      <c r="A28" s="61" t="s">
        <v>56</v>
      </c>
      <c r="B28" s="62">
        <f>SUM(B16:B27)</f>
        <v>115.5</v>
      </c>
      <c r="C28" s="62">
        <f>SUM(C16:C27)</f>
        <v>226.70000000000002</v>
      </c>
      <c r="D28" s="62">
        <f t="shared" ref="D28:AH28" si="1">SUM(D16:D27)</f>
        <v>208</v>
      </c>
      <c r="E28" s="62">
        <f t="shared" si="1"/>
        <v>187.35000000000002</v>
      </c>
      <c r="F28" s="62">
        <f t="shared" si="1"/>
        <v>303.60000000000002</v>
      </c>
      <c r="G28" s="62">
        <f t="shared" si="1"/>
        <v>382.15</v>
      </c>
      <c r="H28" s="62">
        <f t="shared" si="1"/>
        <v>355.35</v>
      </c>
      <c r="I28" s="62">
        <f t="shared" si="1"/>
        <v>356.34999999999997</v>
      </c>
      <c r="J28" s="62">
        <f t="shared" si="1"/>
        <v>337.4</v>
      </c>
      <c r="K28" s="62">
        <f t="shared" si="1"/>
        <v>367.74999999999994</v>
      </c>
      <c r="L28" s="62">
        <f t="shared" si="1"/>
        <v>491.05</v>
      </c>
      <c r="M28" s="62">
        <f t="shared" si="1"/>
        <v>360.27500000000003</v>
      </c>
      <c r="N28" s="62">
        <f t="shared" si="1"/>
        <v>273.55000000000007</v>
      </c>
      <c r="O28" s="62">
        <f t="shared" si="1"/>
        <v>197.3</v>
      </c>
      <c r="P28" s="62">
        <f t="shared" si="1"/>
        <v>145.10000000000002</v>
      </c>
      <c r="Q28" s="62">
        <f t="shared" si="1"/>
        <v>189.1</v>
      </c>
      <c r="R28" s="62">
        <f t="shared" si="1"/>
        <v>222.15</v>
      </c>
      <c r="S28" s="62">
        <f t="shared" si="1"/>
        <v>233.35000000000002</v>
      </c>
      <c r="T28" s="62">
        <f t="shared" si="1"/>
        <v>202.00000000000003</v>
      </c>
      <c r="U28" s="62">
        <f t="shared" si="1"/>
        <v>52.5</v>
      </c>
      <c r="V28" s="62">
        <f t="shared" si="1"/>
        <v>52.5</v>
      </c>
      <c r="W28" s="62">
        <f t="shared" si="1"/>
        <v>289.55000000000007</v>
      </c>
      <c r="X28" s="62">
        <f t="shared" si="1"/>
        <v>289.55000000000007</v>
      </c>
      <c r="Y28" s="62">
        <f t="shared" si="1"/>
        <v>325.70000000000005</v>
      </c>
      <c r="Z28" s="62">
        <f t="shared" si="1"/>
        <v>325.70000000000005</v>
      </c>
      <c r="AA28" s="62">
        <f t="shared" si="1"/>
        <v>229.45000000000005</v>
      </c>
      <c r="AB28" s="62">
        <f t="shared" si="1"/>
        <v>336.1</v>
      </c>
      <c r="AC28" s="62">
        <f t="shared" si="1"/>
        <v>264</v>
      </c>
      <c r="AD28" s="62">
        <f t="shared" si="1"/>
        <v>169.95000000000002</v>
      </c>
      <c r="AE28" s="62">
        <f t="shared" si="1"/>
        <v>248.55</v>
      </c>
      <c r="AF28" s="62">
        <f t="shared" si="1"/>
        <v>275.10000000000002</v>
      </c>
      <c r="AG28" s="62">
        <f t="shared" si="1"/>
        <v>162.5</v>
      </c>
      <c r="AH28" s="62">
        <f t="shared" si="1"/>
        <v>156.4</v>
      </c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</row>
    <row r="29" spans="1:152" s="36" customFormat="1" ht="15.45" x14ac:dyDescent="0.4">
      <c r="A29" s="56"/>
      <c r="B29" s="59"/>
      <c r="C29" s="59"/>
      <c r="D29" s="59"/>
      <c r="E29" s="59"/>
      <c r="F29" s="59"/>
      <c r="G29" s="59"/>
      <c r="H29" s="57"/>
      <c r="I29" s="59"/>
      <c r="J29" s="59"/>
      <c r="K29" s="59"/>
      <c r="L29" s="59"/>
      <c r="M29" s="59"/>
      <c r="N29" s="59"/>
      <c r="O29" s="59"/>
      <c r="P29" s="59"/>
      <c r="Q29" s="57"/>
      <c r="R29" s="59"/>
      <c r="S29" s="59"/>
      <c r="T29" s="59"/>
      <c r="U29" s="59"/>
      <c r="V29" s="59"/>
      <c r="W29" s="57"/>
      <c r="X29" s="57"/>
      <c r="Y29" s="57"/>
      <c r="Z29" s="57"/>
      <c r="AA29" s="57"/>
      <c r="AB29" s="57"/>
      <c r="AC29" s="59"/>
      <c r="AD29" s="59"/>
      <c r="AE29" s="59"/>
      <c r="AF29" s="59"/>
      <c r="AG29" s="59"/>
      <c r="AH29" s="60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</row>
    <row r="30" spans="1:152" s="36" customFormat="1" ht="15.45" x14ac:dyDescent="0.4">
      <c r="A30" s="56" t="s">
        <v>57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7"/>
      <c r="R30" s="59"/>
      <c r="S30" s="59"/>
      <c r="T30" s="59"/>
      <c r="U30" s="59"/>
      <c r="V30" s="59"/>
      <c r="W30" s="57"/>
      <c r="X30" s="57"/>
      <c r="Y30" s="57"/>
      <c r="Z30" s="57"/>
      <c r="AA30" s="57"/>
      <c r="AB30" s="57"/>
      <c r="AC30" s="57">
        <v>40</v>
      </c>
      <c r="AD30" s="57">
        <v>20</v>
      </c>
      <c r="AE30" s="57">
        <v>40</v>
      </c>
      <c r="AF30" s="57">
        <v>40</v>
      </c>
      <c r="AG30" s="57">
        <v>40</v>
      </c>
      <c r="AH30" s="58">
        <v>40</v>
      </c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</row>
    <row r="31" spans="1:152" s="36" customFormat="1" ht="15.45" x14ac:dyDescent="0.4">
      <c r="A31" s="56" t="s">
        <v>58</v>
      </c>
      <c r="B31" s="57">
        <v>49.35</v>
      </c>
      <c r="C31" s="57">
        <v>70.45</v>
      </c>
      <c r="D31" s="57">
        <v>42.2</v>
      </c>
      <c r="E31" s="57">
        <v>42.2</v>
      </c>
      <c r="F31" s="57">
        <v>48.1</v>
      </c>
      <c r="G31" s="57">
        <v>40.6</v>
      </c>
      <c r="H31" s="57">
        <v>70.3</v>
      </c>
      <c r="I31" s="57">
        <v>56.35</v>
      </c>
      <c r="J31" s="57">
        <v>56.35</v>
      </c>
      <c r="K31" s="57">
        <v>31.650000000000002</v>
      </c>
      <c r="L31" s="57">
        <v>29.200000000000003</v>
      </c>
      <c r="M31" s="57">
        <v>8.0500000000000007</v>
      </c>
      <c r="N31" s="57">
        <v>8.0500000000000007</v>
      </c>
      <c r="O31" s="57">
        <v>8.0500000000000007</v>
      </c>
      <c r="P31" s="57">
        <v>42.2</v>
      </c>
      <c r="Q31" s="57">
        <v>42.2</v>
      </c>
      <c r="R31" s="57">
        <v>42.2</v>
      </c>
      <c r="S31" s="57">
        <v>30.75</v>
      </c>
      <c r="T31" s="57">
        <v>30.75</v>
      </c>
      <c r="U31" s="57">
        <v>40.1</v>
      </c>
      <c r="V31" s="57">
        <v>40.1</v>
      </c>
      <c r="W31" s="57">
        <v>42.2</v>
      </c>
      <c r="X31" s="57">
        <v>30.75</v>
      </c>
      <c r="Y31" s="57">
        <v>42.2</v>
      </c>
      <c r="Z31" s="57">
        <v>30.75</v>
      </c>
      <c r="AA31" s="57">
        <v>42.2</v>
      </c>
      <c r="AB31" s="57">
        <v>53.400000000000006</v>
      </c>
      <c r="AC31" s="57">
        <v>61.800000000000004</v>
      </c>
      <c r="AD31" s="57">
        <v>63.050000000000004</v>
      </c>
      <c r="AE31" s="57">
        <v>48.75</v>
      </c>
      <c r="AF31" s="57">
        <v>48.75</v>
      </c>
      <c r="AG31" s="57">
        <v>47.75</v>
      </c>
      <c r="AH31" s="58">
        <v>47.75</v>
      </c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</row>
    <row r="32" spans="1:152" s="36" customFormat="1" ht="15.45" x14ac:dyDescent="0.4">
      <c r="A32" s="56" t="s">
        <v>59</v>
      </c>
      <c r="B32" s="57">
        <v>43.300000000000004</v>
      </c>
      <c r="C32" s="57">
        <v>82.600000000000009</v>
      </c>
      <c r="D32" s="57">
        <v>30.150000000000002</v>
      </c>
      <c r="E32" s="57">
        <v>30.150000000000002</v>
      </c>
      <c r="F32" s="57">
        <v>31.3</v>
      </c>
      <c r="G32" s="57">
        <v>19.350000000000001</v>
      </c>
      <c r="H32" s="57">
        <v>58.550000000000004</v>
      </c>
      <c r="I32" s="57">
        <v>31.200000000000003</v>
      </c>
      <c r="J32" s="57">
        <v>31.200000000000003</v>
      </c>
      <c r="K32" s="57">
        <v>15.950000000000001</v>
      </c>
      <c r="L32" s="57">
        <v>21.8</v>
      </c>
      <c r="M32" s="57">
        <v>5.95</v>
      </c>
      <c r="N32" s="57">
        <v>5.95</v>
      </c>
      <c r="O32" s="57">
        <v>5.95</v>
      </c>
      <c r="P32" s="57">
        <v>30.150000000000002</v>
      </c>
      <c r="Q32" s="57">
        <v>30.150000000000002</v>
      </c>
      <c r="R32" s="57">
        <v>32.200000000000003</v>
      </c>
      <c r="S32" s="57">
        <v>17.150000000000002</v>
      </c>
      <c r="T32" s="57">
        <v>17.150000000000002</v>
      </c>
      <c r="U32" s="57">
        <v>38.200000000000003</v>
      </c>
      <c r="V32" s="57">
        <v>38.200000000000003</v>
      </c>
      <c r="W32" s="57">
        <v>30.150000000000002</v>
      </c>
      <c r="X32" s="57">
        <v>16.100000000000001</v>
      </c>
      <c r="Y32" s="57">
        <v>30.150000000000002</v>
      </c>
      <c r="Z32" s="57">
        <v>16.100000000000001</v>
      </c>
      <c r="AA32" s="57">
        <v>30.150000000000002</v>
      </c>
      <c r="AB32" s="57">
        <v>37.4</v>
      </c>
      <c r="AC32" s="57">
        <v>41.800000000000004</v>
      </c>
      <c r="AD32" s="57">
        <v>57.7</v>
      </c>
      <c r="AE32" s="57">
        <v>37</v>
      </c>
      <c r="AF32" s="57">
        <v>37</v>
      </c>
      <c r="AG32" s="57">
        <v>36.35</v>
      </c>
      <c r="AH32" s="58">
        <v>36.35</v>
      </c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</row>
    <row r="33" spans="1:152" s="36" customFormat="1" ht="15.45" x14ac:dyDescent="0.4">
      <c r="A33" s="56" t="s">
        <v>60</v>
      </c>
      <c r="B33" s="57"/>
      <c r="C33" s="57"/>
      <c r="D33" s="57">
        <v>2.15</v>
      </c>
      <c r="E33" s="57">
        <v>2.15</v>
      </c>
      <c r="F33" s="57">
        <v>4.3</v>
      </c>
      <c r="G33" s="57">
        <v>6.3000000000000007</v>
      </c>
      <c r="H33" s="57">
        <v>6.3000000000000007</v>
      </c>
      <c r="I33" s="57">
        <v>2.25</v>
      </c>
      <c r="J33" s="57">
        <v>2.25</v>
      </c>
      <c r="K33" s="57">
        <v>2.25</v>
      </c>
      <c r="L33" s="57"/>
      <c r="M33" s="57"/>
      <c r="N33" s="57"/>
      <c r="O33" s="57"/>
      <c r="P33" s="57"/>
      <c r="Q33" s="57">
        <v>2</v>
      </c>
      <c r="R33" s="57">
        <v>2.2000000000000002</v>
      </c>
      <c r="S33" s="57">
        <v>2.2000000000000002</v>
      </c>
      <c r="T33" s="57">
        <v>2.2000000000000002</v>
      </c>
      <c r="U33" s="57"/>
      <c r="V33" s="57"/>
      <c r="W33" s="57">
        <v>2.35</v>
      </c>
      <c r="X33" s="57">
        <v>2.35</v>
      </c>
      <c r="Y33" s="57">
        <v>2.2000000000000002</v>
      </c>
      <c r="Z33" s="57">
        <v>2.2000000000000002</v>
      </c>
      <c r="AA33" s="57">
        <v>1.4000000000000001</v>
      </c>
      <c r="AB33" s="57">
        <v>6.3000000000000007</v>
      </c>
      <c r="AC33" s="57">
        <v>1.5</v>
      </c>
      <c r="AD33" s="57">
        <v>1.5</v>
      </c>
      <c r="AE33" s="57">
        <v>1.5</v>
      </c>
      <c r="AF33" s="57"/>
      <c r="AG33" s="57">
        <v>1.7000000000000002</v>
      </c>
      <c r="AH33" s="58">
        <v>1.6</v>
      </c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</row>
    <row r="34" spans="1:152" s="36" customFormat="1" ht="15.45" x14ac:dyDescent="0.4">
      <c r="A34" s="56" t="s">
        <v>61</v>
      </c>
      <c r="B34" s="57">
        <v>24.3</v>
      </c>
      <c r="C34" s="57">
        <v>48.85</v>
      </c>
      <c r="D34" s="57">
        <v>9.75</v>
      </c>
      <c r="E34" s="57">
        <v>9.75</v>
      </c>
      <c r="F34" s="57">
        <v>31.05</v>
      </c>
      <c r="G34" s="57">
        <v>31.05</v>
      </c>
      <c r="H34" s="57">
        <v>41.400000000000006</v>
      </c>
      <c r="I34" s="57">
        <v>16.2</v>
      </c>
      <c r="J34" s="57">
        <v>16.2</v>
      </c>
      <c r="K34" s="57">
        <v>16.2</v>
      </c>
      <c r="L34" s="57">
        <v>16.2</v>
      </c>
      <c r="M34" s="57">
        <v>5.8000000000000007</v>
      </c>
      <c r="N34" s="57"/>
      <c r="O34" s="57">
        <v>4.25</v>
      </c>
      <c r="P34" s="57">
        <v>25.25</v>
      </c>
      <c r="Q34" s="57">
        <v>9.75</v>
      </c>
      <c r="R34" s="57">
        <v>12.4</v>
      </c>
      <c r="S34" s="57">
        <v>12.4</v>
      </c>
      <c r="T34" s="57">
        <v>12.4</v>
      </c>
      <c r="U34" s="57"/>
      <c r="V34" s="57"/>
      <c r="W34" s="57">
        <v>9</v>
      </c>
      <c r="X34" s="57">
        <v>9</v>
      </c>
      <c r="Y34" s="57">
        <v>10.200000000000001</v>
      </c>
      <c r="Z34" s="57">
        <v>10.200000000000001</v>
      </c>
      <c r="AA34" s="57">
        <v>17.25</v>
      </c>
      <c r="AB34" s="57">
        <v>27.35</v>
      </c>
      <c r="AC34" s="57">
        <v>40.900000000000006</v>
      </c>
      <c r="AD34" s="57">
        <v>52.050000000000004</v>
      </c>
      <c r="AE34" s="57">
        <v>35.25</v>
      </c>
      <c r="AF34" s="57">
        <v>21.400000000000002</v>
      </c>
      <c r="AG34" s="57">
        <v>9.75</v>
      </c>
      <c r="AH34" s="58">
        <v>9.75</v>
      </c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</row>
    <row r="35" spans="1:152" s="36" customFormat="1" ht="15.45" x14ac:dyDescent="0.4">
      <c r="A35" s="56" t="s">
        <v>62</v>
      </c>
      <c r="B35" s="57"/>
      <c r="C35" s="57"/>
      <c r="D35" s="57">
        <v>12.75</v>
      </c>
      <c r="E35" s="57">
        <v>12.75</v>
      </c>
      <c r="F35" s="57">
        <v>11.55</v>
      </c>
      <c r="G35" s="57">
        <v>16.850000000000001</v>
      </c>
      <c r="H35" s="57">
        <v>1</v>
      </c>
      <c r="I35" s="57">
        <v>7.65</v>
      </c>
      <c r="J35" s="57">
        <v>7.65</v>
      </c>
      <c r="K35" s="57">
        <v>7.65</v>
      </c>
      <c r="L35" s="57"/>
      <c r="M35" s="57"/>
      <c r="N35" s="57"/>
      <c r="O35" s="57"/>
      <c r="P35" s="57"/>
      <c r="Q35" s="57">
        <v>10.55</v>
      </c>
      <c r="R35" s="57">
        <v>3.5500000000000003</v>
      </c>
      <c r="S35" s="57">
        <v>3.5500000000000003</v>
      </c>
      <c r="T35" s="57">
        <v>3.5500000000000003</v>
      </c>
      <c r="U35" s="57"/>
      <c r="V35" s="57"/>
      <c r="W35" s="57">
        <v>4.5</v>
      </c>
      <c r="X35" s="57">
        <v>4.5</v>
      </c>
      <c r="Y35" s="57">
        <v>4.25</v>
      </c>
      <c r="Z35" s="57">
        <v>4.25</v>
      </c>
      <c r="AA35" s="57">
        <v>5.3500000000000005</v>
      </c>
      <c r="AB35" s="57">
        <v>1.5</v>
      </c>
      <c r="AC35" s="57">
        <v>5.15</v>
      </c>
      <c r="AD35" s="57">
        <v>2.4000000000000004</v>
      </c>
      <c r="AE35" s="57">
        <v>2.85</v>
      </c>
      <c r="AF35" s="57"/>
      <c r="AG35" s="57">
        <v>10.200000000000001</v>
      </c>
      <c r="AH35" s="58">
        <v>8.4</v>
      </c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</row>
    <row r="36" spans="1:152" s="36" customFormat="1" ht="15.45" x14ac:dyDescent="0.4">
      <c r="A36" s="56" t="s">
        <v>63</v>
      </c>
      <c r="B36" s="57">
        <v>34</v>
      </c>
      <c r="C36" s="57">
        <v>34</v>
      </c>
      <c r="D36" s="57">
        <v>17</v>
      </c>
      <c r="E36" s="57">
        <v>17</v>
      </c>
      <c r="F36" s="57">
        <v>17</v>
      </c>
      <c r="G36" s="57">
        <v>34</v>
      </c>
      <c r="H36" s="57">
        <v>17</v>
      </c>
      <c r="I36" s="57">
        <v>17</v>
      </c>
      <c r="J36" s="57">
        <v>17</v>
      </c>
      <c r="K36" s="57">
        <v>17</v>
      </c>
      <c r="L36" s="57">
        <v>17</v>
      </c>
      <c r="M36" s="57">
        <v>17</v>
      </c>
      <c r="N36" s="57">
        <v>17</v>
      </c>
      <c r="O36" s="57">
        <v>17</v>
      </c>
      <c r="P36" s="57">
        <v>17</v>
      </c>
      <c r="Q36" s="57">
        <v>17</v>
      </c>
      <c r="R36" s="57">
        <v>17</v>
      </c>
      <c r="S36" s="57">
        <v>17</v>
      </c>
      <c r="T36" s="57">
        <v>17</v>
      </c>
      <c r="U36" s="57">
        <v>17</v>
      </c>
      <c r="V36" s="57">
        <v>17</v>
      </c>
      <c r="W36" s="57">
        <v>17</v>
      </c>
      <c r="X36" s="57">
        <v>17</v>
      </c>
      <c r="Y36" s="57">
        <v>34</v>
      </c>
      <c r="Z36" s="57">
        <v>34</v>
      </c>
      <c r="AA36" s="57">
        <v>17</v>
      </c>
      <c r="AB36" s="57">
        <v>17</v>
      </c>
      <c r="AC36" s="57"/>
      <c r="AD36" s="57"/>
      <c r="AE36" s="57"/>
      <c r="AF36" s="57"/>
      <c r="AG36" s="57"/>
      <c r="AH36" s="58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</row>
    <row r="37" spans="1:152" s="36" customFormat="1" ht="15.45" x14ac:dyDescent="0.4">
      <c r="A37" s="56" t="s">
        <v>64</v>
      </c>
      <c r="B37" s="57"/>
      <c r="C37" s="57">
        <v>27.5</v>
      </c>
      <c r="D37" s="57">
        <v>27.5</v>
      </c>
      <c r="E37" s="57">
        <v>27.5</v>
      </c>
      <c r="F37" s="57">
        <v>41.300000000000004</v>
      </c>
      <c r="G37" s="57">
        <v>41.300000000000004</v>
      </c>
      <c r="H37" s="57">
        <v>55.050000000000004</v>
      </c>
      <c r="I37" s="57">
        <v>13.75</v>
      </c>
      <c r="J37" s="57">
        <v>13.75</v>
      </c>
      <c r="K37" s="57">
        <v>27.5</v>
      </c>
      <c r="L37" s="57">
        <v>13.75</v>
      </c>
      <c r="M37" s="57">
        <v>13.75</v>
      </c>
      <c r="N37" s="57">
        <v>27.5</v>
      </c>
      <c r="O37" s="57">
        <v>27.5</v>
      </c>
      <c r="P37" s="57">
        <v>27.5</v>
      </c>
      <c r="Q37" s="57">
        <v>41.300000000000004</v>
      </c>
      <c r="R37" s="57">
        <v>13.75</v>
      </c>
      <c r="S37" s="57">
        <v>27.5</v>
      </c>
      <c r="T37" s="57">
        <v>27.5</v>
      </c>
      <c r="U37" s="57"/>
      <c r="V37" s="57"/>
      <c r="W37" s="57">
        <v>41.300000000000004</v>
      </c>
      <c r="X37" s="57">
        <v>41.300000000000004</v>
      </c>
      <c r="Y37" s="57">
        <v>41.300000000000004</v>
      </c>
      <c r="Z37" s="57">
        <v>41.300000000000004</v>
      </c>
      <c r="AA37" s="57">
        <v>27.5</v>
      </c>
      <c r="AB37" s="57">
        <v>68.8</v>
      </c>
      <c r="AC37" s="57"/>
      <c r="AD37" s="57"/>
      <c r="AE37" s="57"/>
      <c r="AF37" s="57"/>
      <c r="AG37" s="57"/>
      <c r="AH37" s="58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</row>
    <row r="38" spans="1:152" s="36" customFormat="1" ht="15.45" x14ac:dyDescent="0.4">
      <c r="A38" s="56" t="s">
        <v>65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>
        <v>136.75</v>
      </c>
      <c r="M38" s="57">
        <v>328.40000000000003</v>
      </c>
      <c r="N38" s="57">
        <v>161.15</v>
      </c>
      <c r="O38" s="57">
        <v>114.65</v>
      </c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8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</row>
    <row r="39" spans="1:152" s="36" customFormat="1" ht="15.45" x14ac:dyDescent="0.4">
      <c r="A39" s="56" t="s">
        <v>66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>
        <v>3.35</v>
      </c>
      <c r="AD39" s="57">
        <v>3.35</v>
      </c>
      <c r="AE39" s="57">
        <v>3.35</v>
      </c>
      <c r="AF39" s="57">
        <v>3.35</v>
      </c>
      <c r="AG39" s="57">
        <v>3.35</v>
      </c>
      <c r="AH39" s="58">
        <v>3.35</v>
      </c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</row>
    <row r="40" spans="1:152" s="36" customFormat="1" ht="15.45" x14ac:dyDescent="0.4">
      <c r="A40" s="56" t="s">
        <v>67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8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</row>
    <row r="41" spans="1:152" s="36" customFormat="1" ht="15.45" x14ac:dyDescent="0.4">
      <c r="A41" s="56" t="s">
        <v>68</v>
      </c>
      <c r="B41" s="57"/>
      <c r="C41" s="57"/>
      <c r="D41" s="57">
        <v>15.950000000000001</v>
      </c>
      <c r="E41" s="57">
        <v>15.950000000000001</v>
      </c>
      <c r="F41" s="57">
        <v>10.75</v>
      </c>
      <c r="G41" s="57">
        <v>15.700000000000001</v>
      </c>
      <c r="H41" s="57">
        <v>12</v>
      </c>
      <c r="I41" s="57">
        <v>53.5</v>
      </c>
      <c r="J41" s="57">
        <v>53.5</v>
      </c>
      <c r="K41" s="57">
        <v>53.5</v>
      </c>
      <c r="L41" s="57"/>
      <c r="M41" s="57"/>
      <c r="N41" s="57"/>
      <c r="O41" s="57"/>
      <c r="P41" s="57">
        <v>6.1000000000000005</v>
      </c>
      <c r="Q41" s="57">
        <v>13.200000000000001</v>
      </c>
      <c r="R41" s="57">
        <v>14.25</v>
      </c>
      <c r="S41" s="57">
        <v>14.25</v>
      </c>
      <c r="T41" s="57">
        <v>14.25</v>
      </c>
      <c r="U41" s="57"/>
      <c r="V41" s="57"/>
      <c r="W41" s="57">
        <v>26.200000000000003</v>
      </c>
      <c r="X41" s="57">
        <v>26.200000000000003</v>
      </c>
      <c r="Y41" s="57">
        <v>24.75</v>
      </c>
      <c r="Z41" s="57">
        <v>24.75</v>
      </c>
      <c r="AA41" s="57">
        <v>15.950000000000001</v>
      </c>
      <c r="AB41" s="57">
        <v>12</v>
      </c>
      <c r="AC41" s="57">
        <v>35.85</v>
      </c>
      <c r="AD41" s="57">
        <v>10.55</v>
      </c>
      <c r="AE41" s="57">
        <v>16.8</v>
      </c>
      <c r="AF41" s="57">
        <v>15.15</v>
      </c>
      <c r="AG41" s="57">
        <v>12.75</v>
      </c>
      <c r="AH41" s="58">
        <v>10.5</v>
      </c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</row>
    <row r="42" spans="1:152" s="36" customFormat="1" ht="15.45" x14ac:dyDescent="0.4">
      <c r="A42" s="56" t="s">
        <v>69</v>
      </c>
      <c r="B42" s="57">
        <v>84.800000000000011</v>
      </c>
      <c r="C42" s="57">
        <v>99.25</v>
      </c>
      <c r="D42" s="57"/>
      <c r="E42" s="57"/>
      <c r="F42" s="57"/>
      <c r="G42" s="57"/>
      <c r="H42" s="57"/>
      <c r="I42" s="57">
        <v>46.050000000000004</v>
      </c>
      <c r="J42" s="57">
        <v>46.050000000000004</v>
      </c>
      <c r="K42" s="57">
        <v>46.050000000000004</v>
      </c>
      <c r="L42" s="57">
        <v>337.15000000000003</v>
      </c>
      <c r="M42" s="57">
        <v>266.35000000000002</v>
      </c>
      <c r="N42" s="57">
        <v>78.600000000000009</v>
      </c>
      <c r="O42" s="57">
        <v>48.5</v>
      </c>
      <c r="P42" s="57"/>
      <c r="Q42" s="57"/>
      <c r="R42" s="57">
        <v>13.350000000000001</v>
      </c>
      <c r="S42" s="57">
        <v>13.350000000000001</v>
      </c>
      <c r="T42" s="57">
        <v>13.350000000000001</v>
      </c>
      <c r="U42" s="57">
        <v>102.30000000000001</v>
      </c>
      <c r="V42" s="57">
        <v>102.30000000000001</v>
      </c>
      <c r="W42" s="57"/>
      <c r="X42" s="57"/>
      <c r="Y42" s="57"/>
      <c r="Z42" s="57"/>
      <c r="AA42" s="57"/>
      <c r="AB42" s="57"/>
      <c r="AC42" s="57">
        <v>9</v>
      </c>
      <c r="AD42" s="57">
        <v>9</v>
      </c>
      <c r="AE42" s="57">
        <v>9</v>
      </c>
      <c r="AF42" s="57">
        <v>9</v>
      </c>
      <c r="AG42" s="57">
        <v>9</v>
      </c>
      <c r="AH42" s="58">
        <v>9</v>
      </c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</row>
    <row r="43" spans="1:152" s="36" customFormat="1" ht="15.45" x14ac:dyDescent="0.4">
      <c r="A43" s="56" t="s">
        <v>70</v>
      </c>
      <c r="B43" s="57"/>
      <c r="C43" s="57">
        <v>99.25</v>
      </c>
      <c r="D43" s="57"/>
      <c r="E43" s="57"/>
      <c r="F43" s="57"/>
      <c r="G43" s="57"/>
      <c r="H43" s="57"/>
      <c r="I43" s="57">
        <v>108.10000000000001</v>
      </c>
      <c r="J43" s="57">
        <v>108.10000000000001</v>
      </c>
      <c r="K43" s="57">
        <v>108.10000000000001</v>
      </c>
      <c r="L43" s="57"/>
      <c r="M43" s="57"/>
      <c r="N43" s="57"/>
      <c r="O43" s="57"/>
      <c r="P43" s="57"/>
      <c r="Q43" s="57"/>
      <c r="R43" s="57">
        <v>0</v>
      </c>
      <c r="S43" s="57">
        <v>0</v>
      </c>
      <c r="T43" s="57">
        <v>0</v>
      </c>
      <c r="U43" s="57"/>
      <c r="V43" s="57"/>
      <c r="W43" s="57"/>
      <c r="X43" s="57"/>
      <c r="Y43" s="57"/>
      <c r="Z43" s="57"/>
      <c r="AA43" s="57"/>
      <c r="AB43" s="57"/>
      <c r="AC43" s="57">
        <v>72.45</v>
      </c>
      <c r="AD43" s="57">
        <v>0</v>
      </c>
      <c r="AE43" s="57"/>
      <c r="AF43" s="57"/>
      <c r="AG43" s="57"/>
      <c r="AH43" s="58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</row>
    <row r="44" spans="1:152" s="36" customFormat="1" ht="15.45" x14ac:dyDescent="0.4">
      <c r="A44" s="56" t="s">
        <v>71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8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</row>
    <row r="45" spans="1:152" s="36" customFormat="1" ht="15.45" x14ac:dyDescent="0.4">
      <c r="A45" s="56" t="s">
        <v>72</v>
      </c>
      <c r="B45" s="57">
        <v>34.550000000000004</v>
      </c>
      <c r="C45" s="57">
        <v>44</v>
      </c>
      <c r="D45" s="57">
        <v>14.25</v>
      </c>
      <c r="E45" s="57">
        <v>14.25</v>
      </c>
      <c r="F45" s="57">
        <v>15.450000000000001</v>
      </c>
      <c r="G45" s="57">
        <v>12.55</v>
      </c>
      <c r="H45" s="57">
        <v>26.3</v>
      </c>
      <c r="I45" s="57">
        <v>17.75</v>
      </c>
      <c r="J45" s="57">
        <v>17.75</v>
      </c>
      <c r="K45" s="57">
        <v>9.4</v>
      </c>
      <c r="L45" s="57">
        <v>10.25</v>
      </c>
      <c r="M45" s="57">
        <v>4.1000000000000005</v>
      </c>
      <c r="N45" s="57">
        <v>4.1000000000000005</v>
      </c>
      <c r="O45" s="57">
        <v>4.1000000000000005</v>
      </c>
      <c r="P45" s="57">
        <v>14.25</v>
      </c>
      <c r="Q45" s="57">
        <v>14.25</v>
      </c>
      <c r="R45" s="57">
        <v>14.25</v>
      </c>
      <c r="S45" s="57">
        <v>10.700000000000001</v>
      </c>
      <c r="T45" s="57">
        <v>10.700000000000001</v>
      </c>
      <c r="U45" s="57">
        <v>15.55</v>
      </c>
      <c r="V45" s="57">
        <v>15.55</v>
      </c>
      <c r="W45" s="57">
        <v>14.25</v>
      </c>
      <c r="X45" s="57">
        <v>10.700000000000001</v>
      </c>
      <c r="Y45" s="57">
        <v>14.25</v>
      </c>
      <c r="Z45" s="57">
        <v>10.700000000000001</v>
      </c>
      <c r="AA45" s="57">
        <v>14.25</v>
      </c>
      <c r="AB45" s="57">
        <v>18.600000000000001</v>
      </c>
      <c r="AC45" s="57">
        <v>23.700000000000003</v>
      </c>
      <c r="AD45" s="57">
        <v>25.35</v>
      </c>
      <c r="AE45" s="57">
        <v>18.75</v>
      </c>
      <c r="AF45" s="57">
        <v>18.75</v>
      </c>
      <c r="AG45" s="57">
        <v>18.2</v>
      </c>
      <c r="AH45" s="58">
        <v>18.2</v>
      </c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</row>
    <row r="46" spans="1:152" s="36" customFormat="1" ht="15.45" x14ac:dyDescent="0.4">
      <c r="A46" s="56" t="s">
        <v>73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8">
        <v>0</v>
      </c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</row>
    <row r="47" spans="1:152" s="36" customFormat="1" ht="15.45" x14ac:dyDescent="0.4">
      <c r="A47" s="56" t="s">
        <v>74</v>
      </c>
      <c r="B47" s="57">
        <v>15.5</v>
      </c>
      <c r="C47" s="57">
        <v>27.85</v>
      </c>
      <c r="D47" s="57">
        <v>18.05</v>
      </c>
      <c r="E47" s="57">
        <v>17.3</v>
      </c>
      <c r="F47" s="57">
        <v>17.900000000000002</v>
      </c>
      <c r="G47" s="57">
        <v>20.85</v>
      </c>
      <c r="H47" s="57">
        <v>21.450000000000003</v>
      </c>
      <c r="I47" s="57">
        <v>25.25</v>
      </c>
      <c r="J47" s="57">
        <v>24.6</v>
      </c>
      <c r="K47" s="57">
        <v>24.450000000000003</v>
      </c>
      <c r="L47" s="57">
        <v>37.300000000000004</v>
      </c>
      <c r="M47" s="57">
        <v>35.1</v>
      </c>
      <c r="N47" s="57">
        <v>20.350000000000001</v>
      </c>
      <c r="O47" s="57">
        <v>14.850000000000001</v>
      </c>
      <c r="P47" s="57">
        <v>10.700000000000001</v>
      </c>
      <c r="Q47" s="57">
        <v>9.35</v>
      </c>
      <c r="R47" s="57">
        <v>13.450000000000001</v>
      </c>
      <c r="S47" s="57">
        <v>13.3</v>
      </c>
      <c r="T47" s="57">
        <v>12.200000000000001</v>
      </c>
      <c r="U47" s="57">
        <v>11.100000000000001</v>
      </c>
      <c r="V47" s="57">
        <v>10.8</v>
      </c>
      <c r="W47" s="57">
        <v>27.5</v>
      </c>
      <c r="X47" s="57">
        <v>25.8</v>
      </c>
      <c r="Y47" s="57">
        <v>30.5</v>
      </c>
      <c r="Z47" s="57">
        <v>28.85</v>
      </c>
      <c r="AA47" s="57">
        <v>13.9</v>
      </c>
      <c r="AB47" s="57">
        <v>20.100000000000001</v>
      </c>
      <c r="AC47" s="57">
        <v>20.85</v>
      </c>
      <c r="AD47" s="57">
        <v>14.4</v>
      </c>
      <c r="AE47" s="57">
        <v>26.650000000000002</v>
      </c>
      <c r="AF47" s="57">
        <v>27</v>
      </c>
      <c r="AG47" s="57">
        <v>20.3</v>
      </c>
      <c r="AH47" s="58">
        <v>19.700000000000003</v>
      </c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</row>
    <row r="48" spans="1:152" s="36" customFormat="1" ht="15.45" x14ac:dyDescent="0.4">
      <c r="A48" s="56" t="s">
        <v>75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8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</row>
    <row r="49" spans="1:152" s="36" customFormat="1" ht="15.45" x14ac:dyDescent="0.4">
      <c r="A49" s="63" t="s">
        <v>76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8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</row>
    <row r="50" spans="1:152" s="36" customFormat="1" ht="17.600000000000001" x14ac:dyDescent="0.5">
      <c r="A50" s="56" t="s">
        <v>77</v>
      </c>
      <c r="B50" s="57"/>
      <c r="C50" s="57"/>
      <c r="D50" s="57">
        <v>8.4</v>
      </c>
      <c r="E50" s="57">
        <v>8.4</v>
      </c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>
        <v>12.05</v>
      </c>
      <c r="Q50" s="57">
        <v>12.05</v>
      </c>
      <c r="R50" s="57"/>
      <c r="S50" s="57"/>
      <c r="T50" s="57"/>
      <c r="U50" s="57"/>
      <c r="V50" s="57"/>
      <c r="W50" s="57">
        <v>7</v>
      </c>
      <c r="X50" s="57">
        <v>7</v>
      </c>
      <c r="Y50" s="57">
        <v>7</v>
      </c>
      <c r="Z50" s="57">
        <v>7</v>
      </c>
      <c r="AA50" s="57">
        <v>6.2</v>
      </c>
      <c r="AB50" s="57"/>
      <c r="AC50" s="57"/>
      <c r="AD50" s="57"/>
      <c r="AE50" s="57"/>
      <c r="AF50" s="57"/>
      <c r="AG50" s="57"/>
      <c r="AH50" s="58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</row>
    <row r="51" spans="1:152" s="36" customFormat="1" ht="17.600000000000001" x14ac:dyDescent="0.5">
      <c r="A51" s="56" t="s">
        <v>49</v>
      </c>
      <c r="B51" s="57"/>
      <c r="C51" s="57"/>
      <c r="D51" s="57">
        <v>42.900000000000006</v>
      </c>
      <c r="E51" s="57">
        <v>42.900000000000006</v>
      </c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>
        <v>47.650000000000006</v>
      </c>
      <c r="Q51" s="57">
        <v>47.650000000000006</v>
      </c>
      <c r="R51" s="57"/>
      <c r="S51" s="57"/>
      <c r="T51" s="57"/>
      <c r="U51" s="57"/>
      <c r="V51" s="57"/>
      <c r="W51" s="57">
        <v>32.85</v>
      </c>
      <c r="X51" s="57">
        <v>32.85</v>
      </c>
      <c r="Y51" s="57">
        <v>32.85</v>
      </c>
      <c r="Z51" s="57">
        <v>32.85</v>
      </c>
      <c r="AA51" s="57">
        <v>29.150000000000002</v>
      </c>
      <c r="AB51" s="57"/>
      <c r="AC51" s="57"/>
      <c r="AD51" s="57"/>
      <c r="AE51" s="57"/>
      <c r="AF51" s="57"/>
      <c r="AG51" s="57"/>
      <c r="AH51" s="58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</row>
    <row r="52" spans="1:152" s="36" customFormat="1" ht="15.45" x14ac:dyDescent="0.4">
      <c r="A52" s="64" t="s">
        <v>78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8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</row>
    <row r="53" spans="1:152" s="36" customFormat="1" ht="15.45" x14ac:dyDescent="0.4">
      <c r="A53" s="65" t="s">
        <v>79</v>
      </c>
      <c r="B53" s="57"/>
      <c r="C53" s="57"/>
      <c r="D53" s="57">
        <v>10.350000000000001</v>
      </c>
      <c r="E53" s="57">
        <v>10.350000000000001</v>
      </c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>
        <v>10.350000000000001</v>
      </c>
      <c r="Q53" s="57">
        <v>10.350000000000001</v>
      </c>
      <c r="R53" s="57"/>
      <c r="S53" s="57"/>
      <c r="T53" s="57"/>
      <c r="U53" s="57"/>
      <c r="V53" s="57"/>
      <c r="W53" s="57">
        <v>10.350000000000001</v>
      </c>
      <c r="X53" s="57">
        <v>10.350000000000001</v>
      </c>
      <c r="Y53" s="57">
        <v>10.350000000000001</v>
      </c>
      <c r="Z53" s="57">
        <v>10.350000000000001</v>
      </c>
      <c r="AA53" s="57">
        <v>10.350000000000001</v>
      </c>
      <c r="AB53" s="57"/>
      <c r="AC53" s="57"/>
      <c r="AD53" s="57"/>
      <c r="AE53" s="57"/>
      <c r="AF53" s="57"/>
      <c r="AG53" s="57"/>
      <c r="AH53" s="58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</row>
    <row r="54" spans="1:152" s="36" customFormat="1" ht="15.45" x14ac:dyDescent="0.4">
      <c r="A54" s="65" t="s">
        <v>59</v>
      </c>
      <c r="B54" s="57"/>
      <c r="C54" s="57"/>
      <c r="D54" s="57">
        <v>5.6000000000000005</v>
      </c>
      <c r="E54" s="57">
        <v>5.6000000000000005</v>
      </c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>
        <v>5.6000000000000005</v>
      </c>
      <c r="Q54" s="57">
        <v>5.6000000000000005</v>
      </c>
      <c r="R54" s="57"/>
      <c r="S54" s="57"/>
      <c r="T54" s="57"/>
      <c r="U54" s="57"/>
      <c r="V54" s="57"/>
      <c r="W54" s="57">
        <v>5.6000000000000005</v>
      </c>
      <c r="X54" s="57">
        <v>5.6000000000000005</v>
      </c>
      <c r="Y54" s="57">
        <v>5.6000000000000005</v>
      </c>
      <c r="Z54" s="57">
        <v>5.6000000000000005</v>
      </c>
      <c r="AA54" s="57">
        <v>5.6000000000000005</v>
      </c>
      <c r="AB54" s="57"/>
      <c r="AC54" s="57"/>
      <c r="AD54" s="57"/>
      <c r="AE54" s="57"/>
      <c r="AF54" s="57"/>
      <c r="AG54" s="57"/>
      <c r="AH54" s="58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</row>
    <row r="55" spans="1:152" s="36" customFormat="1" ht="15.45" x14ac:dyDescent="0.4">
      <c r="A55" s="65" t="s">
        <v>80</v>
      </c>
      <c r="B55" s="57"/>
      <c r="C55" s="57"/>
      <c r="D55" s="57">
        <v>7.3999999999999986</v>
      </c>
      <c r="E55" s="57">
        <v>7.3999999999999986</v>
      </c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>
        <v>7.3999999999999986</v>
      </c>
      <c r="Q55" s="57">
        <v>7.3999999999999986</v>
      </c>
      <c r="R55" s="57"/>
      <c r="S55" s="57"/>
      <c r="T55" s="57"/>
      <c r="U55" s="57"/>
      <c r="V55" s="57"/>
      <c r="W55" s="57">
        <v>7.3999999999999986</v>
      </c>
      <c r="X55" s="57">
        <v>7.4000000000000021</v>
      </c>
      <c r="Y55" s="57">
        <v>7.3999999999999986</v>
      </c>
      <c r="Z55" s="57">
        <v>7.4000000000000021</v>
      </c>
      <c r="AA55" s="57">
        <v>7.3999999999999986</v>
      </c>
      <c r="AB55" s="57"/>
      <c r="AC55" s="57"/>
      <c r="AD55" s="57"/>
      <c r="AE55" s="57"/>
      <c r="AF55" s="57"/>
      <c r="AG55" s="57"/>
      <c r="AH55" s="58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</row>
    <row r="56" spans="1:152" s="36" customFormat="1" ht="15.45" x14ac:dyDescent="0.4">
      <c r="A56" s="65" t="s">
        <v>81</v>
      </c>
      <c r="B56" s="57"/>
      <c r="C56" s="57"/>
      <c r="D56" s="57">
        <v>1.0999999999999996</v>
      </c>
      <c r="E56" s="57">
        <v>1.0999999999999996</v>
      </c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>
        <v>1.0999999999999996</v>
      </c>
      <c r="Q56" s="57">
        <v>1.0999999999999996</v>
      </c>
      <c r="R56" s="57"/>
      <c r="S56" s="57"/>
      <c r="T56" s="57"/>
      <c r="U56" s="57"/>
      <c r="V56" s="57"/>
      <c r="W56" s="57">
        <v>1.0999999999999996</v>
      </c>
      <c r="X56" s="57">
        <v>1.0999999999999996</v>
      </c>
      <c r="Y56" s="57">
        <v>1.0999999999999996</v>
      </c>
      <c r="Z56" s="57">
        <v>1.0999999999999996</v>
      </c>
      <c r="AA56" s="57">
        <v>1.0999999999999996</v>
      </c>
      <c r="AB56" s="57"/>
      <c r="AC56" s="57"/>
      <c r="AD56" s="57"/>
      <c r="AE56" s="57"/>
      <c r="AF56" s="57"/>
      <c r="AG56" s="57"/>
      <c r="AH56" s="58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</row>
    <row r="57" spans="1:152" s="36" customFormat="1" ht="15.45" x14ac:dyDescent="0.4">
      <c r="A57" s="65" t="s">
        <v>82</v>
      </c>
      <c r="B57" s="57"/>
      <c r="C57" s="57"/>
      <c r="D57" s="57">
        <v>2</v>
      </c>
      <c r="E57" s="57">
        <v>2</v>
      </c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>
        <v>2</v>
      </c>
      <c r="Q57" s="57">
        <v>2</v>
      </c>
      <c r="R57" s="57"/>
      <c r="S57" s="57"/>
      <c r="T57" s="57"/>
      <c r="U57" s="57"/>
      <c r="V57" s="57"/>
      <c r="W57" s="57">
        <v>2</v>
      </c>
      <c r="X57" s="57">
        <v>1.9999999999999996</v>
      </c>
      <c r="Y57" s="57">
        <v>2</v>
      </c>
      <c r="Z57" s="57">
        <v>1.9999999999999996</v>
      </c>
      <c r="AA57" s="57">
        <v>2</v>
      </c>
      <c r="AB57" s="57"/>
      <c r="AC57" s="57"/>
      <c r="AD57" s="57"/>
      <c r="AE57" s="57"/>
      <c r="AF57" s="57"/>
      <c r="AG57" s="57"/>
      <c r="AH57" s="58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</row>
    <row r="58" spans="1:152" s="36" customFormat="1" ht="15.45" x14ac:dyDescent="0.4">
      <c r="A58" s="64" t="s">
        <v>83</v>
      </c>
      <c r="B58" s="57">
        <v>6</v>
      </c>
      <c r="C58" s="57">
        <v>23.35</v>
      </c>
      <c r="D58" s="57">
        <v>10.050000000000001</v>
      </c>
      <c r="E58" s="57">
        <v>10.050000000000001</v>
      </c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>
        <v>11.75</v>
      </c>
      <c r="Q58" s="57">
        <v>11.75</v>
      </c>
      <c r="R58" s="57"/>
      <c r="S58" s="57"/>
      <c r="T58" s="57"/>
      <c r="U58" s="57"/>
      <c r="V58" s="57"/>
      <c r="W58" s="57">
        <v>12.8</v>
      </c>
      <c r="X58" s="57">
        <v>12.8</v>
      </c>
      <c r="Y58" s="57">
        <v>12.8</v>
      </c>
      <c r="Z58" s="57">
        <v>12.8</v>
      </c>
      <c r="AA58" s="57">
        <v>11.350000000000001</v>
      </c>
      <c r="AB58" s="57"/>
      <c r="AC58" s="57"/>
      <c r="AD58" s="57"/>
      <c r="AE58" s="57"/>
      <c r="AF58" s="57"/>
      <c r="AG58" s="57"/>
      <c r="AH58" s="58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</row>
    <row r="59" spans="1:152" s="36" customFormat="1" ht="15.45" x14ac:dyDescent="0.4">
      <c r="A59" s="64" t="s">
        <v>84</v>
      </c>
      <c r="B59" s="57"/>
      <c r="C59" s="57"/>
      <c r="D59" s="57">
        <v>16.400000000000002</v>
      </c>
      <c r="E59" s="57">
        <v>16.400000000000002</v>
      </c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>
        <v>16.400000000000002</v>
      </c>
      <c r="Q59" s="57">
        <v>16.400000000000002</v>
      </c>
      <c r="R59" s="57"/>
      <c r="S59" s="57"/>
      <c r="T59" s="57"/>
      <c r="U59" s="57"/>
      <c r="V59" s="57"/>
      <c r="W59" s="57">
        <v>16.400000000000002</v>
      </c>
      <c r="X59" s="57">
        <v>16.400000000000002</v>
      </c>
      <c r="Y59" s="57">
        <v>16.400000000000002</v>
      </c>
      <c r="Z59" s="57">
        <v>16.400000000000002</v>
      </c>
      <c r="AA59" s="57">
        <v>16.400000000000002</v>
      </c>
      <c r="AB59" s="57"/>
      <c r="AC59" s="57"/>
      <c r="AD59" s="57"/>
      <c r="AE59" s="57"/>
      <c r="AF59" s="57"/>
      <c r="AG59" s="57"/>
      <c r="AH59" s="58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</row>
    <row r="60" spans="1:152" ht="15.45" x14ac:dyDescent="0.4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8"/>
    </row>
    <row r="61" spans="1:152" s="46" customFormat="1" ht="15.45" x14ac:dyDescent="0.4">
      <c r="A61" s="69" t="s">
        <v>85</v>
      </c>
      <c r="B61" s="70">
        <f t="shared" ref="B61:AH61" si="2">SUM(B28:B59)</f>
        <v>407.30000000000007</v>
      </c>
      <c r="C61" s="70">
        <f t="shared" si="2"/>
        <v>783.80000000000018</v>
      </c>
      <c r="D61" s="70">
        <f t="shared" si="2"/>
        <v>501.95</v>
      </c>
      <c r="E61" s="70">
        <f t="shared" si="2"/>
        <v>480.55</v>
      </c>
      <c r="F61" s="70">
        <f t="shared" si="2"/>
        <v>532.30000000000007</v>
      </c>
      <c r="G61" s="70">
        <f t="shared" si="2"/>
        <v>620.70000000000005</v>
      </c>
      <c r="H61" s="70">
        <f t="shared" si="2"/>
        <v>664.7</v>
      </c>
      <c r="I61" s="70">
        <f t="shared" si="2"/>
        <v>751.4</v>
      </c>
      <c r="J61" s="70">
        <f t="shared" si="2"/>
        <v>731.8</v>
      </c>
      <c r="K61" s="70">
        <f t="shared" si="2"/>
        <v>727.44999999999982</v>
      </c>
      <c r="L61" s="70">
        <f t="shared" si="2"/>
        <v>1110.45</v>
      </c>
      <c r="M61" s="70">
        <f t="shared" si="2"/>
        <v>1044.7750000000001</v>
      </c>
      <c r="N61" s="70">
        <f t="shared" si="2"/>
        <v>596.25000000000011</v>
      </c>
      <c r="O61" s="70">
        <f t="shared" si="2"/>
        <v>442.15000000000009</v>
      </c>
      <c r="P61" s="70">
        <f t="shared" si="2"/>
        <v>432.55000000000007</v>
      </c>
      <c r="Q61" s="70">
        <f t="shared" si="2"/>
        <v>493.15000000000009</v>
      </c>
      <c r="R61" s="70">
        <f t="shared" si="2"/>
        <v>400.75</v>
      </c>
      <c r="S61" s="70">
        <f t="shared" si="2"/>
        <v>395.5</v>
      </c>
      <c r="T61" s="70">
        <f t="shared" si="2"/>
        <v>363.05</v>
      </c>
      <c r="U61" s="70">
        <f t="shared" si="2"/>
        <v>276.75000000000006</v>
      </c>
      <c r="V61" s="70">
        <f t="shared" si="2"/>
        <v>276.45000000000005</v>
      </c>
      <c r="W61" s="70">
        <f t="shared" si="2"/>
        <v>599.5</v>
      </c>
      <c r="X61" s="70">
        <f t="shared" si="2"/>
        <v>568.75000000000011</v>
      </c>
      <c r="Y61" s="70">
        <f t="shared" si="2"/>
        <v>655</v>
      </c>
      <c r="Z61" s="70">
        <f t="shared" si="2"/>
        <v>624.30000000000007</v>
      </c>
      <c r="AA61" s="70">
        <f t="shared" si="2"/>
        <v>503.95</v>
      </c>
      <c r="AB61" s="70">
        <f t="shared" si="2"/>
        <v>598.55000000000007</v>
      </c>
      <c r="AC61" s="70">
        <f t="shared" si="2"/>
        <v>620.35000000000014</v>
      </c>
      <c r="AD61" s="70">
        <f t="shared" si="2"/>
        <v>429.30000000000007</v>
      </c>
      <c r="AE61" s="70">
        <f t="shared" si="2"/>
        <v>488.45000000000005</v>
      </c>
      <c r="AF61" s="70">
        <f t="shared" si="2"/>
        <v>495.5</v>
      </c>
      <c r="AG61" s="70">
        <f t="shared" si="2"/>
        <v>371.85</v>
      </c>
      <c r="AH61" s="71">
        <f t="shared" si="2"/>
        <v>361</v>
      </c>
    </row>
    <row r="62" spans="1:152" s="46" customFormat="1" ht="31.5" customHeight="1" x14ac:dyDescent="0.4">
      <c r="A62" s="72" t="s">
        <v>86</v>
      </c>
      <c r="B62" s="73">
        <f t="shared" ref="B62:AH62" si="3">B12-B61</f>
        <v>292.69999999999993</v>
      </c>
      <c r="C62" s="73">
        <f t="shared" si="3"/>
        <v>456.51249999999982</v>
      </c>
      <c r="D62" s="73">
        <f t="shared" si="3"/>
        <v>348.10808839538419</v>
      </c>
      <c r="E62" s="73">
        <f t="shared" si="3"/>
        <v>439.50808839538416</v>
      </c>
      <c r="F62" s="73">
        <f t="shared" si="3"/>
        <v>43.786349206349087</v>
      </c>
      <c r="G62" s="73">
        <f t="shared" si="3"/>
        <v>219.29999999999995</v>
      </c>
      <c r="H62" s="73">
        <f t="shared" si="3"/>
        <v>1073.6400000000001</v>
      </c>
      <c r="I62" s="73">
        <f t="shared" si="3"/>
        <v>303.10000000000002</v>
      </c>
      <c r="J62" s="73">
        <f t="shared" si="3"/>
        <v>322.70000000000005</v>
      </c>
      <c r="K62" s="73">
        <f t="shared" si="3"/>
        <v>327.05000000000018</v>
      </c>
      <c r="L62" s="73">
        <f t="shared" si="3"/>
        <v>75.651600000000144</v>
      </c>
      <c r="M62" s="73">
        <f t="shared" si="3"/>
        <v>-1044.7750000000001</v>
      </c>
      <c r="N62" s="73">
        <f t="shared" si="3"/>
        <v>-596.25000000000011</v>
      </c>
      <c r="O62" s="73">
        <f t="shared" si="3"/>
        <v>-442.15000000000009</v>
      </c>
      <c r="P62" s="73">
        <f t="shared" si="3"/>
        <v>341.1962984126983</v>
      </c>
      <c r="Q62" s="73">
        <f t="shared" si="3"/>
        <v>311.82131488849814</v>
      </c>
      <c r="R62" s="73">
        <f t="shared" si="3"/>
        <v>284.25</v>
      </c>
      <c r="S62" s="73">
        <f t="shared" si="3"/>
        <v>289.5</v>
      </c>
      <c r="T62" s="73">
        <f t="shared" si="3"/>
        <v>321.95</v>
      </c>
      <c r="U62" s="73">
        <f t="shared" si="3"/>
        <v>443.24999999999994</v>
      </c>
      <c r="V62" s="73">
        <f t="shared" si="3"/>
        <v>443.54999999999995</v>
      </c>
      <c r="W62" s="73">
        <f t="shared" si="3"/>
        <v>607.98</v>
      </c>
      <c r="X62" s="73">
        <f t="shared" si="3"/>
        <v>638.7299999999999</v>
      </c>
      <c r="Y62" s="73">
        <f t="shared" si="3"/>
        <v>531.29999999999995</v>
      </c>
      <c r="Z62" s="73">
        <f t="shared" si="3"/>
        <v>561.99999999999989</v>
      </c>
      <c r="AA62" s="73">
        <f t="shared" si="3"/>
        <v>337.65000000000015</v>
      </c>
      <c r="AB62" s="73">
        <f t="shared" si="3"/>
        <v>523.51749999999981</v>
      </c>
      <c r="AC62" s="73">
        <f t="shared" si="3"/>
        <v>433.64999999999986</v>
      </c>
      <c r="AD62" s="73">
        <f t="shared" si="3"/>
        <v>420.69999999999993</v>
      </c>
      <c r="AE62" s="73">
        <f t="shared" si="3"/>
        <v>1016.05</v>
      </c>
      <c r="AF62" s="73">
        <f t="shared" si="3"/>
        <v>300.35000000000002</v>
      </c>
      <c r="AG62" s="73">
        <f t="shared" si="3"/>
        <v>48.150000000000034</v>
      </c>
      <c r="AH62" s="74">
        <f t="shared" si="3"/>
        <v>213.62755621356519</v>
      </c>
    </row>
    <row r="63" spans="1:152" s="4" customFormat="1" ht="15.45" x14ac:dyDescent="0.4">
      <c r="A63" s="19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1"/>
    </row>
    <row r="64" spans="1:152" x14ac:dyDescent="0.3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7"/>
    </row>
    <row r="65" spans="1:152" ht="15.45" x14ac:dyDescent="0.4">
      <c r="A65" s="19" t="s">
        <v>87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7"/>
    </row>
    <row r="66" spans="1:152" s="55" customFormat="1" ht="15.45" x14ac:dyDescent="0.4">
      <c r="A66" s="52" t="s">
        <v>88</v>
      </c>
      <c r="B66" s="53">
        <v>50.050000000000004</v>
      </c>
      <c r="C66" s="53">
        <v>97.7</v>
      </c>
      <c r="D66" s="53">
        <v>41.6</v>
      </c>
      <c r="E66" s="53">
        <v>41.6</v>
      </c>
      <c r="F66" s="53">
        <v>36.9</v>
      </c>
      <c r="G66" s="53">
        <v>24.200000000000003</v>
      </c>
      <c r="H66" s="53">
        <v>77.800000000000011</v>
      </c>
      <c r="I66" s="53">
        <v>40</v>
      </c>
      <c r="J66" s="53">
        <v>40</v>
      </c>
      <c r="K66" s="53">
        <v>20.55</v>
      </c>
      <c r="L66" s="53">
        <v>28.75</v>
      </c>
      <c r="M66" s="53">
        <v>7.3000000000000007</v>
      </c>
      <c r="N66" s="53">
        <v>7.3000000000000007</v>
      </c>
      <c r="O66" s="53">
        <v>7.3000000000000007</v>
      </c>
      <c r="P66" s="53">
        <v>41.6</v>
      </c>
      <c r="Q66" s="53">
        <v>41.6</v>
      </c>
      <c r="R66" s="53">
        <v>42.900000000000006</v>
      </c>
      <c r="S66" s="53">
        <v>19.3</v>
      </c>
      <c r="T66" s="53">
        <v>19.3</v>
      </c>
      <c r="U66" s="53">
        <v>42.75</v>
      </c>
      <c r="V66" s="53">
        <v>42.75</v>
      </c>
      <c r="W66" s="53">
        <v>41.6</v>
      </c>
      <c r="X66" s="53">
        <v>19</v>
      </c>
      <c r="Y66" s="53">
        <v>41.6</v>
      </c>
      <c r="Z66" s="53">
        <v>19</v>
      </c>
      <c r="AA66" s="53">
        <v>41.6</v>
      </c>
      <c r="AB66" s="53">
        <v>44.150000000000006</v>
      </c>
      <c r="AC66" s="53">
        <v>52.900000000000006</v>
      </c>
      <c r="AD66" s="53">
        <v>71.400000000000006</v>
      </c>
      <c r="AE66" s="53">
        <v>43.35</v>
      </c>
      <c r="AF66" s="53">
        <v>43.35</v>
      </c>
      <c r="AG66" s="53">
        <v>42.6</v>
      </c>
      <c r="AH66" s="54">
        <v>42.6</v>
      </c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</row>
    <row r="67" spans="1:152" s="36" customFormat="1" ht="15.45" x14ac:dyDescent="0.4">
      <c r="A67" s="64" t="s">
        <v>89</v>
      </c>
      <c r="B67" s="57">
        <v>22.700000000000003</v>
      </c>
      <c r="C67" s="57">
        <v>33.800000000000004</v>
      </c>
      <c r="D67" s="57">
        <v>13.350000000000001</v>
      </c>
      <c r="E67" s="57">
        <v>13.350000000000001</v>
      </c>
      <c r="F67" s="57">
        <v>12.4</v>
      </c>
      <c r="G67" s="57">
        <v>7.75</v>
      </c>
      <c r="H67" s="57">
        <v>28.150000000000002</v>
      </c>
      <c r="I67" s="57">
        <v>13.5</v>
      </c>
      <c r="J67" s="57">
        <v>13.5</v>
      </c>
      <c r="K67" s="57">
        <v>7.1000000000000005</v>
      </c>
      <c r="L67" s="57">
        <v>10.9</v>
      </c>
      <c r="M67" s="57">
        <v>2.4500000000000002</v>
      </c>
      <c r="N67" s="57">
        <v>2.4500000000000002</v>
      </c>
      <c r="O67" s="57">
        <v>2.4500000000000002</v>
      </c>
      <c r="P67" s="57">
        <v>13.350000000000001</v>
      </c>
      <c r="Q67" s="57">
        <v>13.350000000000001</v>
      </c>
      <c r="R67" s="57">
        <v>14.8</v>
      </c>
      <c r="S67" s="57">
        <v>6</v>
      </c>
      <c r="T67" s="57">
        <v>6</v>
      </c>
      <c r="U67" s="57">
        <v>16.400000000000002</v>
      </c>
      <c r="V67" s="57">
        <v>16.400000000000002</v>
      </c>
      <c r="W67" s="57">
        <v>13.350000000000001</v>
      </c>
      <c r="X67" s="57">
        <v>5.95</v>
      </c>
      <c r="Y67" s="57">
        <v>13.350000000000001</v>
      </c>
      <c r="Z67" s="57">
        <v>5.95</v>
      </c>
      <c r="AA67" s="57">
        <v>13.350000000000001</v>
      </c>
      <c r="AB67" s="57">
        <v>17.05</v>
      </c>
      <c r="AC67" s="57">
        <v>17.100000000000001</v>
      </c>
      <c r="AD67" s="57">
        <v>26.150000000000002</v>
      </c>
      <c r="AE67" s="57">
        <v>17.5</v>
      </c>
      <c r="AF67" s="57">
        <v>17.5</v>
      </c>
      <c r="AG67" s="57">
        <v>17.100000000000001</v>
      </c>
      <c r="AH67" s="58">
        <v>17.100000000000001</v>
      </c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</row>
    <row r="68" spans="1:152" s="36" customFormat="1" ht="15.45" x14ac:dyDescent="0.4">
      <c r="A68" s="64" t="s">
        <v>90</v>
      </c>
      <c r="B68" s="57">
        <v>10.5</v>
      </c>
      <c r="C68" s="57">
        <v>18.75</v>
      </c>
      <c r="D68" s="57">
        <v>6.8500000000000005</v>
      </c>
      <c r="E68" s="57">
        <v>6.8500000000000005</v>
      </c>
      <c r="F68" s="57">
        <v>6.9</v>
      </c>
      <c r="G68" s="57">
        <v>3.85</v>
      </c>
      <c r="H68" s="57">
        <v>15.05</v>
      </c>
      <c r="I68" s="57">
        <v>6.5</v>
      </c>
      <c r="J68" s="57">
        <v>6.5</v>
      </c>
      <c r="K68" s="57">
        <v>2.95</v>
      </c>
      <c r="L68" s="57">
        <v>6.0500000000000007</v>
      </c>
      <c r="M68" s="57">
        <v>1.35</v>
      </c>
      <c r="N68" s="57">
        <v>1.35</v>
      </c>
      <c r="O68" s="57">
        <v>1.35</v>
      </c>
      <c r="P68" s="57">
        <v>6.8500000000000005</v>
      </c>
      <c r="Q68" s="57">
        <v>6.8500000000000005</v>
      </c>
      <c r="R68" s="57">
        <v>7.1000000000000005</v>
      </c>
      <c r="S68" s="57">
        <v>2.9000000000000004</v>
      </c>
      <c r="T68" s="57">
        <v>2.9000000000000004</v>
      </c>
      <c r="U68" s="57">
        <v>9.4500000000000011</v>
      </c>
      <c r="V68" s="57">
        <v>9.4500000000000011</v>
      </c>
      <c r="W68" s="57">
        <v>6.8500000000000005</v>
      </c>
      <c r="X68" s="57">
        <v>2.85</v>
      </c>
      <c r="Y68" s="57">
        <v>6.8500000000000005</v>
      </c>
      <c r="Z68" s="57">
        <v>2.85</v>
      </c>
      <c r="AA68" s="57">
        <v>6.8500000000000005</v>
      </c>
      <c r="AB68" s="57">
        <v>9.2000000000000011</v>
      </c>
      <c r="AC68" s="57">
        <v>9.5</v>
      </c>
      <c r="AD68" s="57">
        <v>15</v>
      </c>
      <c r="AE68" s="57">
        <v>8.1</v>
      </c>
      <c r="AF68" s="57">
        <v>8.1</v>
      </c>
      <c r="AG68" s="57">
        <v>8.3000000000000007</v>
      </c>
      <c r="AH68" s="58">
        <v>8.3000000000000007</v>
      </c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</row>
    <row r="69" spans="1:152" s="36" customFormat="1" ht="15.45" x14ac:dyDescent="0.4">
      <c r="A69" s="56" t="s">
        <v>91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</row>
    <row r="70" spans="1:152" s="36" customFormat="1" ht="15.45" x14ac:dyDescent="0.4">
      <c r="A70" s="56" t="s">
        <v>92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</row>
    <row r="71" spans="1:152" s="36" customFormat="1" ht="15.45" x14ac:dyDescent="0.4">
      <c r="A71" s="56" t="s">
        <v>93</v>
      </c>
      <c r="B71" s="57">
        <v>31.700000000000003</v>
      </c>
      <c r="C71" s="57">
        <v>0</v>
      </c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>
        <v>53.2</v>
      </c>
      <c r="V71" s="59">
        <v>45.150000000000006</v>
      </c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60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</row>
    <row r="72" spans="1:152" s="46" customFormat="1" ht="15.45" x14ac:dyDescent="0.4">
      <c r="A72" s="69" t="s">
        <v>94</v>
      </c>
      <c r="B72" s="70">
        <f>SUM(B66:B71)</f>
        <v>114.95</v>
      </c>
      <c r="C72" s="70">
        <f>SUM(C66:C71)</f>
        <v>150.25</v>
      </c>
      <c r="D72" s="70">
        <f t="shared" ref="D72:AH72" si="4">SUM(D66:D71)</f>
        <v>61.800000000000004</v>
      </c>
      <c r="E72" s="70">
        <f t="shared" si="4"/>
        <v>61.800000000000004</v>
      </c>
      <c r="F72" s="70">
        <f t="shared" si="4"/>
        <v>56.199999999999996</v>
      </c>
      <c r="G72" s="70">
        <f t="shared" si="4"/>
        <v>35.800000000000004</v>
      </c>
      <c r="H72" s="70">
        <f t="shared" si="4"/>
        <v>121.00000000000001</v>
      </c>
      <c r="I72" s="70">
        <f t="shared" si="4"/>
        <v>60</v>
      </c>
      <c r="J72" s="70">
        <f t="shared" si="4"/>
        <v>60</v>
      </c>
      <c r="K72" s="70">
        <f t="shared" si="4"/>
        <v>30.6</v>
      </c>
      <c r="L72" s="70">
        <f t="shared" si="4"/>
        <v>45.7</v>
      </c>
      <c r="M72" s="70">
        <f t="shared" si="4"/>
        <v>11.1</v>
      </c>
      <c r="N72" s="70">
        <f t="shared" si="4"/>
        <v>11.1</v>
      </c>
      <c r="O72" s="70">
        <f t="shared" si="4"/>
        <v>11.1</v>
      </c>
      <c r="P72" s="70">
        <f t="shared" si="4"/>
        <v>61.800000000000004</v>
      </c>
      <c r="Q72" s="70">
        <f t="shared" si="4"/>
        <v>61.800000000000004</v>
      </c>
      <c r="R72" s="70">
        <f t="shared" si="4"/>
        <v>64.8</v>
      </c>
      <c r="S72" s="70">
        <f t="shared" si="4"/>
        <v>28.200000000000003</v>
      </c>
      <c r="T72" s="70">
        <f t="shared" si="4"/>
        <v>28.200000000000003</v>
      </c>
      <c r="U72" s="70">
        <f t="shared" si="4"/>
        <v>121.80000000000001</v>
      </c>
      <c r="V72" s="70">
        <f t="shared" si="4"/>
        <v>113.75000000000001</v>
      </c>
      <c r="W72" s="70">
        <f t="shared" si="4"/>
        <v>61.800000000000004</v>
      </c>
      <c r="X72" s="70">
        <f t="shared" si="4"/>
        <v>27.8</v>
      </c>
      <c r="Y72" s="70">
        <f t="shared" si="4"/>
        <v>61.800000000000004</v>
      </c>
      <c r="Z72" s="70">
        <f t="shared" si="4"/>
        <v>27.8</v>
      </c>
      <c r="AA72" s="70">
        <f t="shared" si="4"/>
        <v>61.800000000000004</v>
      </c>
      <c r="AB72" s="70">
        <f t="shared" si="4"/>
        <v>70.400000000000006</v>
      </c>
      <c r="AC72" s="70">
        <f t="shared" si="4"/>
        <v>79.5</v>
      </c>
      <c r="AD72" s="70">
        <f t="shared" si="4"/>
        <v>112.55000000000001</v>
      </c>
      <c r="AE72" s="70">
        <f t="shared" si="4"/>
        <v>68.95</v>
      </c>
      <c r="AF72" s="70">
        <f t="shared" si="4"/>
        <v>68.95</v>
      </c>
      <c r="AG72" s="70">
        <f t="shared" si="4"/>
        <v>68</v>
      </c>
      <c r="AH72" s="71">
        <f t="shared" si="4"/>
        <v>68</v>
      </c>
    </row>
    <row r="73" spans="1:152" s="26" customFormat="1" x14ac:dyDescent="0.35">
      <c r="A73" s="78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80"/>
    </row>
    <row r="74" spans="1:152" s="46" customFormat="1" ht="15.45" x14ac:dyDescent="0.4">
      <c r="A74" s="69" t="s">
        <v>95</v>
      </c>
      <c r="B74" s="70">
        <f>SUM(B72,B61)</f>
        <v>522.25000000000011</v>
      </c>
      <c r="C74" s="70">
        <f>SUM(C72,C61)</f>
        <v>934.05000000000018</v>
      </c>
      <c r="D74" s="70">
        <f t="shared" ref="D74:AH74" si="5">SUM(D72,D61)</f>
        <v>563.75</v>
      </c>
      <c r="E74" s="70">
        <f t="shared" si="5"/>
        <v>542.35</v>
      </c>
      <c r="F74" s="70">
        <f t="shared" si="5"/>
        <v>588.50000000000011</v>
      </c>
      <c r="G74" s="70">
        <f t="shared" si="5"/>
        <v>656.5</v>
      </c>
      <c r="H74" s="70">
        <f t="shared" si="5"/>
        <v>785.7</v>
      </c>
      <c r="I74" s="70">
        <f t="shared" si="5"/>
        <v>811.4</v>
      </c>
      <c r="J74" s="70">
        <f t="shared" si="5"/>
        <v>791.8</v>
      </c>
      <c r="K74" s="70">
        <f t="shared" si="5"/>
        <v>758.04999999999984</v>
      </c>
      <c r="L74" s="70">
        <f t="shared" si="5"/>
        <v>1156.1500000000001</v>
      </c>
      <c r="M74" s="70">
        <f t="shared" si="5"/>
        <v>1055.875</v>
      </c>
      <c r="N74" s="70">
        <f t="shared" si="5"/>
        <v>607.35000000000014</v>
      </c>
      <c r="O74" s="70">
        <f t="shared" si="5"/>
        <v>453.25000000000011</v>
      </c>
      <c r="P74" s="70">
        <f t="shared" si="5"/>
        <v>494.35000000000008</v>
      </c>
      <c r="Q74" s="70">
        <f t="shared" si="5"/>
        <v>554.95000000000005</v>
      </c>
      <c r="R74" s="70">
        <f t="shared" si="5"/>
        <v>465.55</v>
      </c>
      <c r="S74" s="70">
        <f t="shared" si="5"/>
        <v>423.7</v>
      </c>
      <c r="T74" s="70">
        <f t="shared" si="5"/>
        <v>391.25</v>
      </c>
      <c r="U74" s="70">
        <f t="shared" si="5"/>
        <v>398.55000000000007</v>
      </c>
      <c r="V74" s="70">
        <f t="shared" si="5"/>
        <v>390.20000000000005</v>
      </c>
      <c r="W74" s="70">
        <f t="shared" si="5"/>
        <v>661.3</v>
      </c>
      <c r="X74" s="70">
        <f t="shared" si="5"/>
        <v>596.55000000000007</v>
      </c>
      <c r="Y74" s="70">
        <f t="shared" si="5"/>
        <v>716.8</v>
      </c>
      <c r="Z74" s="70">
        <f t="shared" si="5"/>
        <v>652.1</v>
      </c>
      <c r="AA74" s="70">
        <f t="shared" si="5"/>
        <v>565.75</v>
      </c>
      <c r="AB74" s="70">
        <f t="shared" si="5"/>
        <v>668.95</v>
      </c>
      <c r="AC74" s="70">
        <f t="shared" si="5"/>
        <v>699.85000000000014</v>
      </c>
      <c r="AD74" s="70">
        <f t="shared" si="5"/>
        <v>541.85000000000014</v>
      </c>
      <c r="AE74" s="70">
        <f t="shared" si="5"/>
        <v>557.40000000000009</v>
      </c>
      <c r="AF74" s="70">
        <f t="shared" si="5"/>
        <v>564.45000000000005</v>
      </c>
      <c r="AG74" s="70">
        <f t="shared" si="5"/>
        <v>439.85</v>
      </c>
      <c r="AH74" s="71">
        <f t="shared" si="5"/>
        <v>429</v>
      </c>
    </row>
    <row r="75" spans="1:152" s="46" customFormat="1" ht="15.45" x14ac:dyDescent="0.4">
      <c r="A75" s="69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1"/>
    </row>
    <row r="76" spans="1:152" s="46" customFormat="1" ht="31.3" thickBot="1" x14ac:dyDescent="0.45">
      <c r="A76" s="81" t="s">
        <v>96</v>
      </c>
      <c r="B76" s="82">
        <f t="shared" ref="B76:AH76" si="6">B12-B74</f>
        <v>177.74999999999989</v>
      </c>
      <c r="C76" s="82">
        <f t="shared" si="6"/>
        <v>306.26249999999982</v>
      </c>
      <c r="D76" s="82">
        <f t="shared" si="6"/>
        <v>286.30808839538417</v>
      </c>
      <c r="E76" s="82">
        <f t="shared" si="6"/>
        <v>377.70808839538415</v>
      </c>
      <c r="F76" s="82">
        <f t="shared" si="6"/>
        <v>-12.413650793650959</v>
      </c>
      <c r="G76" s="82">
        <f t="shared" si="6"/>
        <v>183.5</v>
      </c>
      <c r="H76" s="82">
        <f t="shared" si="6"/>
        <v>952.6400000000001</v>
      </c>
      <c r="I76" s="82">
        <f t="shared" si="6"/>
        <v>243.10000000000002</v>
      </c>
      <c r="J76" s="82">
        <f t="shared" si="6"/>
        <v>262.70000000000005</v>
      </c>
      <c r="K76" s="82">
        <f t="shared" si="6"/>
        <v>296.45000000000016</v>
      </c>
      <c r="L76" s="82">
        <f t="shared" si="6"/>
        <v>29.951600000000099</v>
      </c>
      <c r="M76" s="82">
        <f t="shared" si="6"/>
        <v>-1055.875</v>
      </c>
      <c r="N76" s="82">
        <f t="shared" si="6"/>
        <v>-607.35000000000014</v>
      </c>
      <c r="O76" s="82">
        <f t="shared" si="6"/>
        <v>-453.25000000000011</v>
      </c>
      <c r="P76" s="82">
        <f t="shared" si="6"/>
        <v>279.39629841269829</v>
      </c>
      <c r="Q76" s="82">
        <f t="shared" si="6"/>
        <v>250.02131488849818</v>
      </c>
      <c r="R76" s="82">
        <f t="shared" si="6"/>
        <v>219.45</v>
      </c>
      <c r="S76" s="82">
        <f t="shared" si="6"/>
        <v>261.3</v>
      </c>
      <c r="T76" s="82">
        <f t="shared" si="6"/>
        <v>293.75</v>
      </c>
      <c r="U76" s="82">
        <f t="shared" si="6"/>
        <v>321.44999999999993</v>
      </c>
      <c r="V76" s="82">
        <f t="shared" si="6"/>
        <v>329.79999999999995</v>
      </c>
      <c r="W76" s="82">
        <f t="shared" si="6"/>
        <v>546.18000000000006</v>
      </c>
      <c r="X76" s="82">
        <f t="shared" si="6"/>
        <v>610.92999999999995</v>
      </c>
      <c r="Y76" s="82">
        <f t="shared" si="6"/>
        <v>469.5</v>
      </c>
      <c r="Z76" s="82">
        <f t="shared" si="6"/>
        <v>534.19999999999993</v>
      </c>
      <c r="AA76" s="82">
        <f t="shared" si="6"/>
        <v>275.85000000000014</v>
      </c>
      <c r="AB76" s="82">
        <f t="shared" si="6"/>
        <v>453.11749999999984</v>
      </c>
      <c r="AC76" s="82">
        <f t="shared" si="6"/>
        <v>354.14999999999986</v>
      </c>
      <c r="AD76" s="82">
        <f t="shared" si="6"/>
        <v>308.14999999999986</v>
      </c>
      <c r="AE76" s="82">
        <f t="shared" si="6"/>
        <v>947.09999999999991</v>
      </c>
      <c r="AF76" s="82">
        <f t="shared" si="6"/>
        <v>231.39999999999998</v>
      </c>
      <c r="AG76" s="82">
        <f t="shared" si="6"/>
        <v>-19.849999999999966</v>
      </c>
      <c r="AH76" s="83">
        <f t="shared" si="6"/>
        <v>145.62755621356519</v>
      </c>
    </row>
    <row r="77" spans="1:152" s="4" customFormat="1" ht="31.3" thickBot="1" x14ac:dyDescent="0.45">
      <c r="A77" s="84" t="s">
        <v>97</v>
      </c>
      <c r="B77" s="82"/>
      <c r="C77" s="82"/>
      <c r="D77" s="82">
        <f>(D7*D8)-(D74-SUM(D50:D59))</f>
        <v>12.908088395384254</v>
      </c>
      <c r="E77" s="82">
        <f>(E7*E8)-(E74-SUM(E50:E59))</f>
        <v>104.30808839538423</v>
      </c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>
        <f>(P7*P8)-(P74-SUM(P50:P59))</f>
        <v>-47.903701587301668</v>
      </c>
      <c r="Q77" s="82">
        <f>(Q7*Q8)-(Q74-SUM(Q50:Q59))</f>
        <v>-77.278685111501829</v>
      </c>
      <c r="R77" s="82"/>
      <c r="S77" s="82"/>
      <c r="T77" s="82"/>
      <c r="U77" s="82"/>
      <c r="V77" s="82"/>
      <c r="W77" s="82">
        <f>(W7*W8)-(W74-SUM(W50:W59))</f>
        <v>160.08000000000004</v>
      </c>
      <c r="X77" s="82">
        <f>(X7*X8)-(X74-SUM(X50:X59))</f>
        <v>224.82999999999993</v>
      </c>
      <c r="Y77" s="82">
        <f>(Y7*Y8)-(Y74-SUM(Y50:Y59))</f>
        <v>83.399999999999977</v>
      </c>
      <c r="Z77" s="82">
        <f>(Z7*Z8)-(Z74-SUM(Z50:Z59))</f>
        <v>148.09999999999991</v>
      </c>
      <c r="AA77" s="82">
        <f>(AA7*AA8)-(AA74-SUM(AA50:AA59))</f>
        <v>-61.799999999999955</v>
      </c>
      <c r="AB77" s="82"/>
      <c r="AC77" s="82"/>
      <c r="AD77" s="82"/>
      <c r="AE77" s="82">
        <f>(AE7*AE8)-(AE74-SUM(AE50:AE59))</f>
        <v>947.09999999999991</v>
      </c>
      <c r="AF77" s="82">
        <f>(AF7*AF8)-(AF74-SUM(AF50:AF59))</f>
        <v>231.39999999999998</v>
      </c>
      <c r="AG77" s="82">
        <f>(AG7*AG8)-(AG74-SUM(AG50:AG59))</f>
        <v>-19.849999999999966</v>
      </c>
      <c r="AH77" s="82">
        <f>(AH7*AH8)-(AH74-SUM(AH50:AH59))</f>
        <v>145.62755621356519</v>
      </c>
      <c r="BC77" s="35"/>
      <c r="BD77" s="35"/>
    </row>
    <row r="78" spans="1:152" x14ac:dyDescent="0.35">
      <c r="A78" s="75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7"/>
    </row>
    <row r="79" spans="1:152" s="26" customFormat="1" ht="15.45" x14ac:dyDescent="0.4">
      <c r="A79" s="69" t="s">
        <v>98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80"/>
    </row>
    <row r="80" spans="1:152" s="26" customFormat="1" ht="15.45" x14ac:dyDescent="0.4">
      <c r="A80" s="78" t="s">
        <v>99</v>
      </c>
      <c r="B80" s="70">
        <f>(B61-SUM(B50:B59))/B8</f>
        <v>2.0065000000000004</v>
      </c>
      <c r="C80" s="70">
        <f>(C61-SUM(C50:C59))/C8</f>
        <v>2.7590022675736967</v>
      </c>
      <c r="D80" s="70">
        <f t="shared" ref="D80:AH80" si="7">(D61-SUM(D50:D59))/D8</f>
        <v>58.931153225806455</v>
      </c>
      <c r="E80" s="70">
        <f t="shared" si="7"/>
        <v>48.565042283595091</v>
      </c>
      <c r="F80" s="70">
        <f t="shared" si="7"/>
        <v>0.95053571428571437</v>
      </c>
      <c r="G80" s="70">
        <f t="shared" si="7"/>
        <v>1.1083928571428572</v>
      </c>
      <c r="H80" s="70">
        <f t="shared" si="7"/>
        <v>9.6333333333333346</v>
      </c>
      <c r="I80" s="70">
        <f t="shared" si="7"/>
        <v>131.82456140350877</v>
      </c>
      <c r="J80" s="70">
        <f t="shared" si="7"/>
        <v>128.38596491228068</v>
      </c>
      <c r="K80" s="70">
        <f t="shared" si="7"/>
        <v>127.62280701754382</v>
      </c>
      <c r="L80" s="70">
        <f t="shared" si="7"/>
        <v>24.742911688895067</v>
      </c>
      <c r="M80" s="70"/>
      <c r="N80" s="70"/>
      <c r="O80" s="70"/>
      <c r="P80" s="70">
        <f t="shared" si="7"/>
        <v>21.948275862068968</v>
      </c>
      <c r="Q80" s="70">
        <f t="shared" si="7"/>
        <v>84.708247241379325</v>
      </c>
      <c r="R80" s="70">
        <f t="shared" si="7"/>
        <v>29.251824817518251</v>
      </c>
      <c r="S80" s="70">
        <f t="shared" si="7"/>
        <v>28.868613138686133</v>
      </c>
      <c r="T80" s="70">
        <f t="shared" si="7"/>
        <v>26.500000000000004</v>
      </c>
      <c r="U80" s="70">
        <f t="shared" si="7"/>
        <v>1.5375000000000003</v>
      </c>
      <c r="V80" s="70">
        <f t="shared" si="7"/>
        <v>1.5358333333333336</v>
      </c>
      <c r="W80" s="70">
        <f t="shared" si="7"/>
        <v>63.878326996197721</v>
      </c>
      <c r="X80" s="70">
        <f t="shared" si="7"/>
        <v>59.980988593155914</v>
      </c>
      <c r="Y80" s="70">
        <f t="shared" si="7"/>
        <v>69.074074074074076</v>
      </c>
      <c r="Z80" s="70">
        <f t="shared" si="7"/>
        <v>65.283950617283963</v>
      </c>
      <c r="AA80" s="70">
        <f t="shared" si="7"/>
        <v>55.999999999999993</v>
      </c>
      <c r="AB80" s="70">
        <f t="shared" si="7"/>
        <v>13.45056179775281</v>
      </c>
      <c r="AC80" s="70">
        <f t="shared" si="7"/>
        <v>72.982352941176487</v>
      </c>
      <c r="AD80" s="70">
        <f t="shared" si="7"/>
        <v>17.172000000000004</v>
      </c>
      <c r="AE80" s="70">
        <f t="shared" si="7"/>
        <v>19.154901960784315</v>
      </c>
      <c r="AF80" s="70">
        <f t="shared" si="7"/>
        <v>0.90090909090909088</v>
      </c>
      <c r="AG80" s="70">
        <f t="shared" si="7"/>
        <v>49.580000000000005</v>
      </c>
      <c r="AH80" s="70">
        <f t="shared" si="7"/>
        <v>40.709499130434786</v>
      </c>
    </row>
    <row r="81" spans="1:35" s="26" customFormat="1" ht="15.45" x14ac:dyDescent="0.4">
      <c r="A81" s="85" t="s">
        <v>100</v>
      </c>
      <c r="B81" s="70">
        <f>(B74-SUM(B50:B59))/B8</f>
        <v>2.5812500000000007</v>
      </c>
      <c r="C81" s="70">
        <f>(C74-SUM(C50:C59))/C8</f>
        <v>3.3041269841269849</v>
      </c>
      <c r="D81" s="70">
        <f t="shared" ref="D81:AH81" si="8">(D74-SUM(D50:D59))/D8</f>
        <v>68.087520967741938</v>
      </c>
      <c r="E81" s="70">
        <f t="shared" si="8"/>
        <v>56.539851937178668</v>
      </c>
      <c r="F81" s="70">
        <f t="shared" si="8"/>
        <v>1.0508928571428573</v>
      </c>
      <c r="G81" s="70">
        <f t="shared" si="8"/>
        <v>1.1723214285714285</v>
      </c>
      <c r="H81" s="70">
        <f t="shared" si="8"/>
        <v>11.386956521739132</v>
      </c>
      <c r="I81" s="70">
        <f t="shared" si="8"/>
        <v>142.35087719298244</v>
      </c>
      <c r="J81" s="70">
        <f t="shared" si="8"/>
        <v>138.91228070175438</v>
      </c>
      <c r="K81" s="70">
        <f t="shared" si="8"/>
        <v>132.9912280701754</v>
      </c>
      <c r="L81" s="70">
        <f t="shared" si="8"/>
        <v>25.761193524351416</v>
      </c>
      <c r="M81" s="70"/>
      <c r="N81" s="70"/>
      <c r="O81" s="70"/>
      <c r="P81" s="70">
        <f t="shared" si="8"/>
        <v>26.210344827586212</v>
      </c>
      <c r="Q81" s="70">
        <f t="shared" si="8"/>
        <v>98.526301034482756</v>
      </c>
      <c r="R81" s="70">
        <f t="shared" si="8"/>
        <v>33.981751824817522</v>
      </c>
      <c r="S81" s="70">
        <f t="shared" si="8"/>
        <v>30.927007299270073</v>
      </c>
      <c r="T81" s="70">
        <f t="shared" si="8"/>
        <v>28.558394160583944</v>
      </c>
      <c r="U81" s="70">
        <f t="shared" si="8"/>
        <v>2.2141666666666668</v>
      </c>
      <c r="V81" s="70">
        <f t="shared" si="8"/>
        <v>2.1677777777777782</v>
      </c>
      <c r="W81" s="70">
        <f t="shared" si="8"/>
        <v>71.711026615969573</v>
      </c>
      <c r="X81" s="70">
        <f t="shared" si="8"/>
        <v>63.504435994930304</v>
      </c>
      <c r="Y81" s="70">
        <f t="shared" si="8"/>
        <v>76.703703703703695</v>
      </c>
      <c r="Z81" s="70">
        <f t="shared" si="8"/>
        <v>68.716049382716051</v>
      </c>
      <c r="AA81" s="70">
        <f t="shared" si="8"/>
        <v>64.35135135135134</v>
      </c>
      <c r="AB81" s="70">
        <f t="shared" si="8"/>
        <v>15.032584269662923</v>
      </c>
      <c r="AC81" s="70">
        <f t="shared" si="8"/>
        <v>82.335294117647081</v>
      </c>
      <c r="AD81" s="70">
        <f t="shared" si="8"/>
        <v>21.674000000000007</v>
      </c>
      <c r="AE81" s="70">
        <f t="shared" si="8"/>
        <v>21.858823529411769</v>
      </c>
      <c r="AF81" s="70">
        <f t="shared" si="8"/>
        <v>1.0262727272727274</v>
      </c>
      <c r="AG81" s="70">
        <f t="shared" si="8"/>
        <v>58.646666666666668</v>
      </c>
      <c r="AH81" s="70">
        <f t="shared" si="8"/>
        <v>48.377770434782612</v>
      </c>
    </row>
    <row r="82" spans="1:35" s="26" customFormat="1" ht="15.45" x14ac:dyDescent="0.4">
      <c r="A82" s="78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</row>
    <row r="83" spans="1:35" s="26" customFormat="1" ht="15.45" x14ac:dyDescent="0.4">
      <c r="A83" s="69" t="s">
        <v>101</v>
      </c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</row>
    <row r="84" spans="1:35" s="26" customFormat="1" ht="15.45" x14ac:dyDescent="0.4">
      <c r="A84" s="78" t="s">
        <v>99</v>
      </c>
      <c r="B84" s="70">
        <f>(B61-SUM(B50:B59))/B7</f>
        <v>114.65714285714287</v>
      </c>
      <c r="C84" s="70">
        <f>(C61-SUM(C50:C59))/C7</f>
        <v>168.98888888888894</v>
      </c>
      <c r="D84" s="70">
        <f t="shared" ref="D84:AH84" si="9">(D61-SUM(D50:D59))/D7</f>
        <v>5.6821428571428569</v>
      </c>
      <c r="E84" s="70">
        <f t="shared" si="9"/>
        <v>5.3764285714285718</v>
      </c>
      <c r="F84" s="70">
        <f t="shared" si="9"/>
        <v>517.43631907033341</v>
      </c>
      <c r="G84" s="70">
        <f t="shared" si="9"/>
        <v>413.8</v>
      </c>
      <c r="H84" s="70">
        <f t="shared" si="9"/>
        <v>26.383964011643293</v>
      </c>
      <c r="I84" s="70">
        <f t="shared" si="9"/>
        <v>4.0616216216216214</v>
      </c>
      <c r="J84" s="70">
        <f t="shared" si="9"/>
        <v>3.9556756756756752</v>
      </c>
      <c r="K84" s="70">
        <f t="shared" si="9"/>
        <v>3.932162162162161</v>
      </c>
      <c r="L84" s="70">
        <f t="shared" si="9"/>
        <v>42.017027027027034</v>
      </c>
      <c r="M84" s="70">
        <f t="shared" si="9"/>
        <v>66.631058673469397</v>
      </c>
      <c r="N84" s="70">
        <f t="shared" si="9"/>
        <v>122.6851851851852</v>
      </c>
      <c r="O84" s="70">
        <f t="shared" si="9"/>
        <v>147.38333333333335</v>
      </c>
      <c r="P84" s="70">
        <f t="shared" si="9"/>
        <v>13.89335067725559</v>
      </c>
      <c r="Q84" s="70">
        <f t="shared" si="9"/>
        <v>4.6629230354921258</v>
      </c>
      <c r="R84" s="70">
        <f t="shared" si="9"/>
        <v>8.0150000000000006</v>
      </c>
      <c r="S84" s="70">
        <f t="shared" si="9"/>
        <v>7.91</v>
      </c>
      <c r="T84" s="70">
        <f t="shared" si="9"/>
        <v>7.2610000000000001</v>
      </c>
      <c r="U84" s="70">
        <f t="shared" si="9"/>
        <v>69.187500000000014</v>
      </c>
      <c r="V84" s="70">
        <f t="shared" si="9"/>
        <v>69.112500000000011</v>
      </c>
      <c r="W84" s="70">
        <f t="shared" si="9"/>
        <v>5.4782608695652177</v>
      </c>
      <c r="X84" s="70">
        <f t="shared" si="9"/>
        <v>5.1440217391304364</v>
      </c>
      <c r="Y84" s="70">
        <f t="shared" si="9"/>
        <v>6.431034482758621</v>
      </c>
      <c r="Z84" s="70">
        <f t="shared" si="9"/>
        <v>6.0781609195402311</v>
      </c>
      <c r="AA84" s="70">
        <f t="shared" si="9"/>
        <v>7.3999999999999995</v>
      </c>
      <c r="AB84" s="70">
        <f t="shared" si="9"/>
        <v>23.737854451715251</v>
      </c>
      <c r="AC84" s="70">
        <f t="shared" si="9"/>
        <v>5.0028225806451623</v>
      </c>
      <c r="AD84" s="70">
        <f t="shared" si="9"/>
        <v>12.626470588235296</v>
      </c>
      <c r="AE84" s="70">
        <f t="shared" si="9"/>
        <v>8.2788135593220353</v>
      </c>
      <c r="AF84" s="70">
        <f t="shared" si="9"/>
        <v>342.4326192121631</v>
      </c>
      <c r="AG84" s="70">
        <f t="shared" si="9"/>
        <v>6.6401785714285708</v>
      </c>
      <c r="AH84" s="70">
        <f t="shared" si="9"/>
        <v>5.5709876543209882</v>
      </c>
    </row>
    <row r="85" spans="1:35" s="26" customFormat="1" ht="15.45" x14ac:dyDescent="0.4">
      <c r="A85" s="86" t="s">
        <v>100</v>
      </c>
      <c r="B85" s="87">
        <f>(B74-SUM(B50:B59))/B7</f>
        <v>147.50000000000003</v>
      </c>
      <c r="C85" s="87">
        <f>(C74-SUM(C50:C59))/C7</f>
        <v>202.37777777777782</v>
      </c>
      <c r="D85" s="87">
        <f t="shared" ref="D85:AH85" si="10">(D74-SUM(D50:D59))/D7</f>
        <v>6.5650000000000004</v>
      </c>
      <c r="E85" s="87">
        <f t="shared" si="10"/>
        <v>6.2592857142857143</v>
      </c>
      <c r="F85" s="87">
        <f t="shared" si="10"/>
        <v>572.06701817187911</v>
      </c>
      <c r="G85" s="87">
        <f t="shared" si="10"/>
        <v>437.66666666666669</v>
      </c>
      <c r="H85" s="87">
        <f t="shared" si="10"/>
        <v>31.186821910558347</v>
      </c>
      <c r="I85" s="87">
        <f t="shared" si="10"/>
        <v>4.385945945945946</v>
      </c>
      <c r="J85" s="87">
        <f t="shared" si="10"/>
        <v>4.2799999999999994</v>
      </c>
      <c r="K85" s="87">
        <f t="shared" si="10"/>
        <v>4.0975675675675669</v>
      </c>
      <c r="L85" s="87">
        <f t="shared" si="10"/>
        <v>43.746216216216219</v>
      </c>
      <c r="M85" s="87">
        <f t="shared" si="10"/>
        <v>67.338966836734699</v>
      </c>
      <c r="N85" s="87">
        <f t="shared" si="10"/>
        <v>124.96913580246915</v>
      </c>
      <c r="O85" s="87">
        <f t="shared" si="10"/>
        <v>151.08333333333337</v>
      </c>
      <c r="P85" s="87">
        <f t="shared" si="10"/>
        <v>16.591258208612686</v>
      </c>
      <c r="Q85" s="87">
        <f t="shared" si="10"/>
        <v>5.4235635095409922</v>
      </c>
      <c r="R85" s="87">
        <f t="shared" si="10"/>
        <v>9.3109999999999999</v>
      </c>
      <c r="S85" s="87">
        <f t="shared" si="10"/>
        <v>8.4740000000000002</v>
      </c>
      <c r="T85" s="87">
        <f t="shared" si="10"/>
        <v>7.8250000000000002</v>
      </c>
      <c r="U85" s="87">
        <f t="shared" si="10"/>
        <v>99.637500000000017</v>
      </c>
      <c r="V85" s="87">
        <f t="shared" si="10"/>
        <v>97.550000000000011</v>
      </c>
      <c r="W85" s="87">
        <f t="shared" si="10"/>
        <v>6.1499999999999995</v>
      </c>
      <c r="X85" s="87">
        <f t="shared" si="10"/>
        <v>5.4461956521739134</v>
      </c>
      <c r="Y85" s="87">
        <f t="shared" si="10"/>
        <v>7.1413793103448269</v>
      </c>
      <c r="Z85" s="87">
        <f t="shared" si="10"/>
        <v>6.3977011494252878</v>
      </c>
      <c r="AA85" s="87">
        <f t="shared" si="10"/>
        <v>8.5035714285714281</v>
      </c>
      <c r="AB85" s="87">
        <f t="shared" si="10"/>
        <v>26.529843347213962</v>
      </c>
      <c r="AC85" s="87">
        <f t="shared" si="10"/>
        <v>5.6439516129032272</v>
      </c>
      <c r="AD85" s="87">
        <f t="shared" si="10"/>
        <v>15.936764705882357</v>
      </c>
      <c r="AE85" s="87">
        <f t="shared" si="10"/>
        <v>9.447457627118645</v>
      </c>
      <c r="AF85" s="87">
        <f t="shared" si="10"/>
        <v>390.08293020041464</v>
      </c>
      <c r="AG85" s="87">
        <f t="shared" si="10"/>
        <v>7.8544642857142852</v>
      </c>
      <c r="AH85" s="87">
        <f t="shared" si="10"/>
        <v>6.6203703703703702</v>
      </c>
      <c r="AI85" s="78"/>
    </row>
  </sheetData>
  <pageMargins left="0.75" right="0.75" top="1" bottom="1" header="0.5" footer="0.5"/>
  <pageSetup scale="54" fitToWidth="4" orientation="portrait" r:id="rId1"/>
  <headerFooter alignWithMargins="0"/>
  <colBreaks count="1" manualBreakCount="1">
    <brk id="10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E09DA-EDAA-451E-87AE-B98E53FB2E45}">
  <sheetPr codeName="Sheet47"/>
  <dimension ref="A1:EV85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15234375" defaultRowHeight="15" x14ac:dyDescent="0.35"/>
  <cols>
    <col min="1" max="1" width="46" style="35" customWidth="1"/>
    <col min="2" max="34" width="15.69140625" style="35" customWidth="1"/>
    <col min="35" max="16384" width="9.15234375" style="35"/>
  </cols>
  <sheetData>
    <row r="1" spans="1:152" s="4" customFormat="1" ht="17.600000000000001" x14ac:dyDescent="0.4">
      <c r="A1" s="1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</row>
    <row r="2" spans="1:152" s="10" customFormat="1" ht="61.75" x14ac:dyDescent="0.4">
      <c r="A2" s="5" t="s">
        <v>103</v>
      </c>
      <c r="B2" s="6" t="s">
        <v>104</v>
      </c>
      <c r="C2" s="6" t="s">
        <v>105</v>
      </c>
      <c r="D2" s="8" t="s">
        <v>106</v>
      </c>
      <c r="E2" s="8" t="s">
        <v>107</v>
      </c>
      <c r="F2" s="8" t="s">
        <v>108</v>
      </c>
      <c r="G2" s="8" t="s">
        <v>109</v>
      </c>
      <c r="H2" s="8" t="s">
        <v>110</v>
      </c>
      <c r="I2" s="8" t="s">
        <v>111</v>
      </c>
      <c r="J2" s="8" t="s">
        <v>112</v>
      </c>
      <c r="K2" s="8" t="s">
        <v>111</v>
      </c>
      <c r="L2" s="8" t="s">
        <v>113</v>
      </c>
      <c r="M2" s="8" t="s">
        <v>114</v>
      </c>
      <c r="N2" s="8" t="s">
        <v>115</v>
      </c>
      <c r="O2" s="8" t="s">
        <v>116</v>
      </c>
      <c r="P2" s="8" t="s">
        <v>117</v>
      </c>
      <c r="Q2" s="8" t="s">
        <v>118</v>
      </c>
      <c r="R2" s="8" t="s">
        <v>119</v>
      </c>
      <c r="S2" s="8" t="s">
        <v>119</v>
      </c>
      <c r="T2" s="8" t="s">
        <v>120</v>
      </c>
      <c r="U2" s="8" t="s">
        <v>121</v>
      </c>
      <c r="V2" s="8" t="s">
        <v>121</v>
      </c>
      <c r="W2" s="8" t="s">
        <v>122</v>
      </c>
      <c r="X2" s="8" t="s">
        <v>122</v>
      </c>
      <c r="Y2" s="8" t="s">
        <v>123</v>
      </c>
      <c r="Z2" s="8" t="s">
        <v>123</v>
      </c>
      <c r="AA2" s="8" t="s">
        <v>124</v>
      </c>
      <c r="AB2" s="8" t="s">
        <v>125</v>
      </c>
      <c r="AC2" s="8" t="s">
        <v>126</v>
      </c>
      <c r="AD2" s="8" t="s">
        <v>127</v>
      </c>
      <c r="AE2" s="8" t="s">
        <v>128</v>
      </c>
      <c r="AF2" s="8" t="s">
        <v>129</v>
      </c>
      <c r="AG2" s="8" t="s">
        <v>130</v>
      </c>
      <c r="AH2" s="9" t="s">
        <v>131</v>
      </c>
    </row>
    <row r="3" spans="1:152" s="10" customFormat="1" ht="33" customHeight="1" x14ac:dyDescent="0.4">
      <c r="A3" s="11" t="s">
        <v>132</v>
      </c>
      <c r="B3" s="88" t="s">
        <v>133</v>
      </c>
      <c r="C3" s="88" t="s">
        <v>133</v>
      </c>
      <c r="D3" s="88" t="s">
        <v>133</v>
      </c>
      <c r="E3" s="88" t="s">
        <v>133</v>
      </c>
      <c r="F3" s="88" t="s">
        <v>133</v>
      </c>
      <c r="G3" s="88" t="s">
        <v>133</v>
      </c>
      <c r="H3" s="88" t="s">
        <v>133</v>
      </c>
      <c r="I3" s="88" t="s">
        <v>133</v>
      </c>
      <c r="J3" s="88" t="s">
        <v>133</v>
      </c>
      <c r="K3" s="88" t="s">
        <v>133</v>
      </c>
      <c r="L3" s="88" t="s">
        <v>133</v>
      </c>
      <c r="M3" s="12" t="s">
        <v>134</v>
      </c>
      <c r="N3" s="12" t="s">
        <v>134</v>
      </c>
      <c r="O3" s="12" t="s">
        <v>134</v>
      </c>
      <c r="P3" s="88" t="s">
        <v>133</v>
      </c>
      <c r="Q3" s="88" t="s">
        <v>133</v>
      </c>
      <c r="R3" s="88" t="s">
        <v>133</v>
      </c>
      <c r="S3" s="12" t="s">
        <v>134</v>
      </c>
      <c r="T3" s="12" t="s">
        <v>134</v>
      </c>
      <c r="U3" s="88" t="s">
        <v>133</v>
      </c>
      <c r="V3" s="88" t="s">
        <v>134</v>
      </c>
      <c r="W3" s="88" t="s">
        <v>133</v>
      </c>
      <c r="X3" s="12" t="s">
        <v>134</v>
      </c>
      <c r="Y3" s="88" t="s">
        <v>133</v>
      </c>
      <c r="Z3" s="12" t="s">
        <v>134</v>
      </c>
      <c r="AA3" s="88" t="s">
        <v>133</v>
      </c>
      <c r="AB3" s="88" t="s">
        <v>133</v>
      </c>
      <c r="AC3" s="88" t="s">
        <v>133</v>
      </c>
      <c r="AD3" s="88" t="s">
        <v>133</v>
      </c>
      <c r="AE3" s="88" t="s">
        <v>133</v>
      </c>
      <c r="AF3" s="88" t="s">
        <v>133</v>
      </c>
      <c r="AG3" s="88" t="s">
        <v>133</v>
      </c>
      <c r="AH3" s="88" t="s">
        <v>133</v>
      </c>
    </row>
    <row r="4" spans="1:152" s="10" customFormat="1" ht="20.25" customHeight="1" x14ac:dyDescent="0.4">
      <c r="A4" s="15" t="s">
        <v>135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152" s="10" customFormat="1" ht="15.45" x14ac:dyDescent="0.4">
      <c r="A5" s="19" t="s">
        <v>136</v>
      </c>
      <c r="B5" s="16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8"/>
    </row>
    <row r="6" spans="1:152" s="4" customFormat="1" ht="15.45" x14ac:dyDescent="0.4">
      <c r="A6" s="19" t="s">
        <v>137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1"/>
    </row>
    <row r="7" spans="1:152" s="27" customFormat="1" ht="30.45" x14ac:dyDescent="0.4">
      <c r="A7" s="22" t="s">
        <v>138</v>
      </c>
      <c r="B7" s="23">
        <v>3.5</v>
      </c>
      <c r="C7" s="23">
        <v>4.5</v>
      </c>
      <c r="D7" s="24">
        <v>70</v>
      </c>
      <c r="E7" s="24">
        <v>70</v>
      </c>
      <c r="F7" s="23">
        <v>1.0287256235827664</v>
      </c>
      <c r="G7" s="23">
        <v>1.5</v>
      </c>
      <c r="H7" s="24">
        <v>25.193333333333335</v>
      </c>
      <c r="I7" s="24">
        <v>185</v>
      </c>
      <c r="J7" s="24">
        <v>185</v>
      </c>
      <c r="K7" s="24">
        <v>185</v>
      </c>
      <c r="L7" s="23">
        <v>26.428571428571427</v>
      </c>
      <c r="M7" s="23">
        <v>15.68</v>
      </c>
      <c r="N7" s="23">
        <v>4.8600000000000003</v>
      </c>
      <c r="O7" s="23">
        <v>3</v>
      </c>
      <c r="P7" s="24">
        <v>22.90664126984127</v>
      </c>
      <c r="Q7" s="24">
        <v>81.247320000000002</v>
      </c>
      <c r="R7" s="24">
        <v>50</v>
      </c>
      <c r="S7" s="24">
        <v>50</v>
      </c>
      <c r="T7" s="24">
        <v>50</v>
      </c>
      <c r="U7" s="24">
        <v>4</v>
      </c>
      <c r="V7" s="24">
        <v>4</v>
      </c>
      <c r="W7" s="24">
        <v>92</v>
      </c>
      <c r="X7" s="24">
        <v>92</v>
      </c>
      <c r="Y7" s="24">
        <v>87</v>
      </c>
      <c r="Z7" s="24">
        <v>87</v>
      </c>
      <c r="AA7" s="24">
        <v>56</v>
      </c>
      <c r="AB7" s="24">
        <v>25.215</v>
      </c>
      <c r="AC7" s="24">
        <v>124</v>
      </c>
      <c r="AD7" s="24">
        <v>34</v>
      </c>
      <c r="AE7" s="24">
        <v>59</v>
      </c>
      <c r="AF7" s="23">
        <v>1.4470000000000001</v>
      </c>
      <c r="AG7" s="24">
        <v>56.000000000000007</v>
      </c>
      <c r="AH7" s="25">
        <v>64.8</v>
      </c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</row>
    <row r="8" spans="1:152" s="31" customFormat="1" ht="15.45" x14ac:dyDescent="0.4">
      <c r="A8" s="28" t="s">
        <v>139</v>
      </c>
      <c r="B8" s="29">
        <v>200</v>
      </c>
      <c r="C8" s="29">
        <v>275.625</v>
      </c>
      <c r="D8" s="29">
        <v>6.7494012627912037</v>
      </c>
      <c r="E8" s="29">
        <v>7.7494012627912037</v>
      </c>
      <c r="F8" s="29">
        <v>560</v>
      </c>
      <c r="G8" s="29">
        <v>560</v>
      </c>
      <c r="H8" s="29">
        <v>69</v>
      </c>
      <c r="I8" s="29">
        <v>5.7</v>
      </c>
      <c r="J8" s="29">
        <v>5.7</v>
      </c>
      <c r="K8" s="29">
        <v>5.7</v>
      </c>
      <c r="L8" s="29">
        <v>44.879520000000007</v>
      </c>
      <c r="M8" s="29"/>
      <c r="N8" s="29"/>
      <c r="O8" s="29"/>
      <c r="P8" s="29">
        <v>14.5</v>
      </c>
      <c r="Q8" s="29">
        <v>4.472409857808211</v>
      </c>
      <c r="R8" s="29">
        <v>13.7</v>
      </c>
      <c r="S8" s="29">
        <v>13.7</v>
      </c>
      <c r="T8" s="29">
        <v>13.7</v>
      </c>
      <c r="U8" s="29">
        <v>180</v>
      </c>
      <c r="V8" s="29">
        <v>180</v>
      </c>
      <c r="W8" s="29">
        <v>7.89</v>
      </c>
      <c r="X8" s="29">
        <v>7.89</v>
      </c>
      <c r="Y8" s="29">
        <v>8.1</v>
      </c>
      <c r="Z8" s="29">
        <v>8.1</v>
      </c>
      <c r="AA8" s="29">
        <v>7.4</v>
      </c>
      <c r="AB8" s="29">
        <v>44.5</v>
      </c>
      <c r="AC8" s="29">
        <v>8.5</v>
      </c>
      <c r="AD8" s="29">
        <v>25</v>
      </c>
      <c r="AE8" s="29">
        <v>25.5</v>
      </c>
      <c r="AF8" s="29">
        <v>550</v>
      </c>
      <c r="AG8" s="29">
        <v>7.5</v>
      </c>
      <c r="AH8" s="30">
        <v>8.8677092008266243</v>
      </c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</row>
    <row r="9" spans="1:152" s="36" customFormat="1" ht="15.45" x14ac:dyDescent="0.4">
      <c r="A9" s="32" t="s">
        <v>140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4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</row>
    <row r="10" spans="1:152" s="31" customFormat="1" ht="30.45" x14ac:dyDescent="0.4">
      <c r="A10" s="37" t="s">
        <v>141</v>
      </c>
      <c r="B10" s="38"/>
      <c r="C10" s="38"/>
      <c r="D10" s="38">
        <v>1.8879999999999999</v>
      </c>
      <c r="E10" s="38">
        <v>1.8879999999999999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>
        <v>2.2079999999999997</v>
      </c>
      <c r="Q10" s="38">
        <v>2.2079999999999997</v>
      </c>
      <c r="R10" s="38"/>
      <c r="S10" s="38"/>
      <c r="T10" s="38"/>
      <c r="U10" s="38"/>
      <c r="V10" s="38"/>
      <c r="W10" s="38">
        <v>2.4079999999999999</v>
      </c>
      <c r="X10" s="38">
        <v>2.4079999999999999</v>
      </c>
      <c r="Y10" s="38">
        <v>2.4079999999999999</v>
      </c>
      <c r="Z10" s="38">
        <v>2.4079999999999999</v>
      </c>
      <c r="AA10" s="38">
        <v>2.1360000000000001</v>
      </c>
      <c r="AB10" s="38"/>
      <c r="AC10" s="38"/>
      <c r="AD10" s="38"/>
      <c r="AE10" s="38"/>
      <c r="AF10" s="38"/>
      <c r="AG10" s="38"/>
      <c r="AH10" s="39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</row>
    <row r="11" spans="1:152" s="31" customFormat="1" ht="15.45" x14ac:dyDescent="0.4">
      <c r="A11" s="40" t="s">
        <v>142</v>
      </c>
      <c r="B11" s="41"/>
      <c r="C11" s="41"/>
      <c r="D11" s="41">
        <v>200</v>
      </c>
      <c r="E11" s="41">
        <v>200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>
        <v>200</v>
      </c>
      <c r="Q11" s="41">
        <v>200</v>
      </c>
      <c r="R11" s="41"/>
      <c r="S11" s="41"/>
      <c r="T11" s="41"/>
      <c r="U11" s="41"/>
      <c r="V11" s="41"/>
      <c r="W11" s="41">
        <v>200</v>
      </c>
      <c r="X11" s="41">
        <v>200</v>
      </c>
      <c r="Y11" s="41">
        <v>200</v>
      </c>
      <c r="Z11" s="41">
        <v>200</v>
      </c>
      <c r="AA11" s="41">
        <v>200</v>
      </c>
      <c r="AB11" s="41"/>
      <c r="AC11" s="41"/>
      <c r="AD11" s="41"/>
      <c r="AE11" s="41"/>
      <c r="AF11" s="41"/>
      <c r="AG11" s="41"/>
      <c r="AH11" s="42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</row>
    <row r="12" spans="1:152" s="46" customFormat="1" ht="15.45" x14ac:dyDescent="0.4">
      <c r="A12" s="43" t="s">
        <v>143</v>
      </c>
      <c r="B12" s="44">
        <f t="shared" ref="B12:AH12" si="0">(B7*B8)+(B10*B11)</f>
        <v>700</v>
      </c>
      <c r="C12" s="44">
        <f t="shared" si="0"/>
        <v>1240.3125</v>
      </c>
      <c r="D12" s="44">
        <f t="shared" si="0"/>
        <v>850.05808839538417</v>
      </c>
      <c r="E12" s="44">
        <f t="shared" si="0"/>
        <v>920.05808839538417</v>
      </c>
      <c r="F12" s="44">
        <f t="shared" si="0"/>
        <v>576.08634920634915</v>
      </c>
      <c r="G12" s="44">
        <f t="shared" si="0"/>
        <v>840</v>
      </c>
      <c r="H12" s="44">
        <f t="shared" si="0"/>
        <v>1738.3400000000001</v>
      </c>
      <c r="I12" s="44">
        <f t="shared" si="0"/>
        <v>1054.5</v>
      </c>
      <c r="J12" s="44">
        <f t="shared" si="0"/>
        <v>1054.5</v>
      </c>
      <c r="K12" s="44">
        <f t="shared" si="0"/>
        <v>1054.5</v>
      </c>
      <c r="L12" s="44">
        <f t="shared" si="0"/>
        <v>1186.1016000000002</v>
      </c>
      <c r="M12" s="44">
        <f t="shared" si="0"/>
        <v>0</v>
      </c>
      <c r="N12" s="44">
        <f t="shared" si="0"/>
        <v>0</v>
      </c>
      <c r="O12" s="44">
        <f t="shared" si="0"/>
        <v>0</v>
      </c>
      <c r="P12" s="44">
        <f t="shared" si="0"/>
        <v>773.74629841269837</v>
      </c>
      <c r="Q12" s="44">
        <f t="shared" si="0"/>
        <v>804.97131488849823</v>
      </c>
      <c r="R12" s="44">
        <f t="shared" si="0"/>
        <v>685</v>
      </c>
      <c r="S12" s="44">
        <f t="shared" si="0"/>
        <v>685</v>
      </c>
      <c r="T12" s="44">
        <f t="shared" si="0"/>
        <v>685</v>
      </c>
      <c r="U12" s="44">
        <f t="shared" si="0"/>
        <v>720</v>
      </c>
      <c r="V12" s="44">
        <f t="shared" si="0"/>
        <v>720</v>
      </c>
      <c r="W12" s="44">
        <f t="shared" si="0"/>
        <v>1207.48</v>
      </c>
      <c r="X12" s="44">
        <f t="shared" si="0"/>
        <v>1207.48</v>
      </c>
      <c r="Y12" s="44">
        <f t="shared" si="0"/>
        <v>1186.3</v>
      </c>
      <c r="Z12" s="44">
        <f t="shared" si="0"/>
        <v>1186.3</v>
      </c>
      <c r="AA12" s="44">
        <f t="shared" si="0"/>
        <v>841.60000000000014</v>
      </c>
      <c r="AB12" s="44">
        <f t="shared" si="0"/>
        <v>1122.0674999999999</v>
      </c>
      <c r="AC12" s="44">
        <f t="shared" si="0"/>
        <v>1054</v>
      </c>
      <c r="AD12" s="44">
        <f t="shared" si="0"/>
        <v>850</v>
      </c>
      <c r="AE12" s="44">
        <f t="shared" si="0"/>
        <v>1504.5</v>
      </c>
      <c r="AF12" s="44">
        <f t="shared" si="0"/>
        <v>795.85</v>
      </c>
      <c r="AG12" s="44">
        <f t="shared" si="0"/>
        <v>420.00000000000006</v>
      </c>
      <c r="AH12" s="45">
        <f t="shared" si="0"/>
        <v>574.62755621356519</v>
      </c>
    </row>
    <row r="13" spans="1:152" s="10" customFormat="1" ht="15.45" x14ac:dyDescent="0.4">
      <c r="A13" s="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8"/>
    </row>
    <row r="14" spans="1:152" s="4" customFormat="1" ht="15.45" x14ac:dyDescent="0.4">
      <c r="A14" s="19" t="s">
        <v>144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50"/>
    </row>
    <row r="15" spans="1:152" ht="15.45" x14ac:dyDescent="0.4">
      <c r="A15" s="19" t="s">
        <v>145</v>
      </c>
      <c r="AH15" s="51"/>
    </row>
    <row r="16" spans="1:152" s="55" customFormat="1" ht="15.45" x14ac:dyDescent="0.4">
      <c r="A16" s="52" t="s">
        <v>146</v>
      </c>
      <c r="B16" s="53"/>
      <c r="C16" s="53"/>
      <c r="D16" s="53">
        <v>65.95</v>
      </c>
      <c r="E16" s="53">
        <v>65.95</v>
      </c>
      <c r="F16" s="53">
        <v>93.25</v>
      </c>
      <c r="G16" s="53">
        <v>67.400000000000006</v>
      </c>
      <c r="H16" s="53">
        <v>139.5</v>
      </c>
      <c r="I16" s="53">
        <v>110.85000000000001</v>
      </c>
      <c r="J16" s="53">
        <v>86.45</v>
      </c>
      <c r="K16" s="53">
        <v>110.85000000000001</v>
      </c>
      <c r="L16" s="53">
        <v>120.60000000000001</v>
      </c>
      <c r="M16" s="53">
        <v>56.375</v>
      </c>
      <c r="N16" s="53">
        <v>41.400000000000006</v>
      </c>
      <c r="O16" s="53">
        <v>66.95</v>
      </c>
      <c r="P16" s="53">
        <v>52.2</v>
      </c>
      <c r="Q16" s="53">
        <v>44.6</v>
      </c>
      <c r="R16" s="53">
        <v>68.100000000000009</v>
      </c>
      <c r="S16" s="53">
        <v>68.100000000000009</v>
      </c>
      <c r="T16" s="53">
        <v>95.850000000000009</v>
      </c>
      <c r="U16" s="53"/>
      <c r="V16" s="53"/>
      <c r="W16" s="53">
        <v>80.650000000000006</v>
      </c>
      <c r="X16" s="53">
        <v>80.650000000000006</v>
      </c>
      <c r="Y16" s="53">
        <v>79.150000000000006</v>
      </c>
      <c r="Z16" s="53">
        <v>79.150000000000006</v>
      </c>
      <c r="AA16" s="53">
        <v>83.350000000000009</v>
      </c>
      <c r="AB16" s="53">
        <v>110.5</v>
      </c>
      <c r="AC16" s="53">
        <v>114</v>
      </c>
      <c r="AD16" s="53">
        <v>113.55000000000001</v>
      </c>
      <c r="AE16" s="53">
        <v>98.550000000000011</v>
      </c>
      <c r="AF16" s="53">
        <v>125.10000000000001</v>
      </c>
      <c r="AG16" s="53">
        <v>112.5</v>
      </c>
      <c r="AH16" s="54">
        <v>106.4</v>
      </c>
      <c r="AI16" s="35">
        <v>119.7</v>
      </c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</row>
    <row r="17" spans="1:152" s="36" customFormat="1" ht="15.45" x14ac:dyDescent="0.4">
      <c r="A17" s="56" t="s">
        <v>147</v>
      </c>
      <c r="B17" s="57"/>
      <c r="C17" s="57"/>
      <c r="D17" s="57"/>
      <c r="E17" s="57"/>
      <c r="F17" s="57"/>
      <c r="G17" s="57"/>
      <c r="H17" s="57"/>
      <c r="I17" s="57">
        <v>4</v>
      </c>
      <c r="J17" s="57">
        <v>4</v>
      </c>
      <c r="K17" s="57">
        <v>4</v>
      </c>
      <c r="L17" s="57">
        <v>4</v>
      </c>
      <c r="M17" s="57"/>
      <c r="N17" s="57"/>
      <c r="O17" s="57"/>
      <c r="P17" s="57"/>
      <c r="Q17" s="57"/>
      <c r="R17" s="57">
        <v>13</v>
      </c>
      <c r="S17" s="57">
        <v>13</v>
      </c>
      <c r="T17" s="57">
        <v>13</v>
      </c>
      <c r="U17" s="57"/>
      <c r="V17" s="57"/>
      <c r="W17" s="57"/>
      <c r="X17" s="57"/>
      <c r="Y17" s="57"/>
      <c r="Z17" s="57"/>
      <c r="AA17" s="57"/>
      <c r="AB17" s="57"/>
      <c r="AC17" s="57"/>
      <c r="AD17" s="57">
        <v>6.4</v>
      </c>
      <c r="AE17" s="57"/>
      <c r="AF17" s="57"/>
      <c r="AG17" s="57"/>
      <c r="AH17" s="58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</row>
    <row r="18" spans="1:152" s="36" customFormat="1" ht="15.45" x14ac:dyDescent="0.4">
      <c r="A18" s="56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60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</row>
    <row r="19" spans="1:152" s="36" customFormat="1" ht="15.45" x14ac:dyDescent="0.4">
      <c r="A19" s="56" t="s">
        <v>148</v>
      </c>
      <c r="B19" s="59"/>
      <c r="C19" s="59">
        <v>30.950000000000003</v>
      </c>
      <c r="D19" s="57">
        <v>58.75</v>
      </c>
      <c r="E19" s="57">
        <v>38.1</v>
      </c>
      <c r="F19" s="57">
        <v>78.600000000000009</v>
      </c>
      <c r="G19" s="57">
        <v>155</v>
      </c>
      <c r="H19" s="57">
        <v>27.200000000000003</v>
      </c>
      <c r="I19" s="57">
        <v>126.4</v>
      </c>
      <c r="J19" s="57">
        <v>126.4</v>
      </c>
      <c r="K19" s="57">
        <v>126.4</v>
      </c>
      <c r="L19" s="57">
        <v>126.4</v>
      </c>
      <c r="M19" s="57">
        <v>95.25</v>
      </c>
      <c r="N19" s="57">
        <v>61.25</v>
      </c>
      <c r="O19" s="57">
        <v>37.4</v>
      </c>
      <c r="P19" s="57">
        <v>30.6</v>
      </c>
      <c r="Q19" s="57">
        <v>61.25</v>
      </c>
      <c r="R19" s="59"/>
      <c r="S19" s="59"/>
      <c r="T19" s="59"/>
      <c r="U19" s="59">
        <v>52.5</v>
      </c>
      <c r="V19" s="59">
        <v>52.5</v>
      </c>
      <c r="W19" s="57">
        <v>77.300000000000011</v>
      </c>
      <c r="X19" s="57">
        <v>77.300000000000011</v>
      </c>
      <c r="Y19" s="57">
        <v>118.10000000000001</v>
      </c>
      <c r="Z19" s="57">
        <v>118.10000000000001</v>
      </c>
      <c r="AA19" s="57">
        <v>69.600000000000009</v>
      </c>
      <c r="AB19" s="57">
        <v>27.200000000000003</v>
      </c>
      <c r="AC19" s="59"/>
      <c r="AD19" s="59"/>
      <c r="AE19" s="59"/>
      <c r="AF19" s="59"/>
      <c r="AG19" s="59"/>
      <c r="AH19" s="60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</row>
    <row r="20" spans="1:152" s="36" customFormat="1" ht="17.600000000000001" x14ac:dyDescent="0.5">
      <c r="A20" s="56" t="s">
        <v>48</v>
      </c>
      <c r="B20" s="59">
        <v>32.4</v>
      </c>
      <c r="C20" s="59">
        <v>41.650000000000006</v>
      </c>
      <c r="D20" s="57">
        <v>20.8</v>
      </c>
      <c r="E20" s="57">
        <v>20.8</v>
      </c>
      <c r="F20" s="57">
        <v>43</v>
      </c>
      <c r="G20" s="57">
        <v>62.7</v>
      </c>
      <c r="H20" s="57">
        <v>27.3</v>
      </c>
      <c r="I20" s="57">
        <v>58.150000000000006</v>
      </c>
      <c r="J20" s="57">
        <v>58.150000000000006</v>
      </c>
      <c r="K20" s="57">
        <v>58.150000000000006</v>
      </c>
      <c r="L20" s="57">
        <v>86.800000000000011</v>
      </c>
      <c r="M20" s="57">
        <v>73.600000000000009</v>
      </c>
      <c r="N20" s="57">
        <v>37.550000000000004</v>
      </c>
      <c r="O20" s="57">
        <v>16.400000000000002</v>
      </c>
      <c r="P20" s="57">
        <v>16.150000000000002</v>
      </c>
      <c r="Q20" s="57">
        <v>16.150000000000002</v>
      </c>
      <c r="R20" s="57">
        <v>32.5</v>
      </c>
      <c r="S20" s="57">
        <v>32.5</v>
      </c>
      <c r="T20" s="57">
        <v>32.5</v>
      </c>
      <c r="U20" s="57"/>
      <c r="V20" s="57"/>
      <c r="W20" s="57">
        <v>41.650000000000006</v>
      </c>
      <c r="X20" s="57">
        <v>41.650000000000006</v>
      </c>
      <c r="Y20" s="57">
        <v>39.400000000000006</v>
      </c>
      <c r="Z20" s="57">
        <v>39.400000000000006</v>
      </c>
      <c r="AA20" s="57">
        <v>25.35</v>
      </c>
      <c r="AB20" s="57">
        <v>27.3</v>
      </c>
      <c r="AC20" s="59"/>
      <c r="AD20" s="59"/>
      <c r="AE20" s="59"/>
      <c r="AF20" s="59"/>
      <c r="AG20" s="59"/>
      <c r="AH20" s="60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</row>
    <row r="21" spans="1:152" s="36" customFormat="1" ht="17.600000000000001" x14ac:dyDescent="0.5">
      <c r="A21" s="56" t="s">
        <v>49</v>
      </c>
      <c r="B21" s="57">
        <v>83.100000000000009</v>
      </c>
      <c r="C21" s="57">
        <v>106.85000000000001</v>
      </c>
      <c r="D21" s="57">
        <v>10.8</v>
      </c>
      <c r="E21" s="57">
        <v>10.8</v>
      </c>
      <c r="F21" s="57">
        <v>14.05</v>
      </c>
      <c r="G21" s="57">
        <v>20.450000000000003</v>
      </c>
      <c r="H21" s="57">
        <v>18.2</v>
      </c>
      <c r="I21" s="57">
        <v>26.150000000000002</v>
      </c>
      <c r="J21" s="57">
        <v>26.150000000000002</v>
      </c>
      <c r="K21" s="57">
        <v>26.150000000000002</v>
      </c>
      <c r="L21" s="57">
        <v>122.45</v>
      </c>
      <c r="M21" s="57">
        <v>104.25</v>
      </c>
      <c r="N21" s="57">
        <v>110.2</v>
      </c>
      <c r="O21" s="57">
        <v>53.400000000000006</v>
      </c>
      <c r="P21" s="57">
        <v>8.3000000000000007</v>
      </c>
      <c r="Q21" s="57">
        <v>8.3000000000000007</v>
      </c>
      <c r="R21" s="57">
        <v>35.550000000000004</v>
      </c>
      <c r="S21" s="57">
        <v>35.550000000000004</v>
      </c>
      <c r="T21" s="57">
        <v>35.550000000000004</v>
      </c>
      <c r="U21" s="57"/>
      <c r="V21" s="57"/>
      <c r="W21" s="57">
        <v>17.05</v>
      </c>
      <c r="X21" s="57">
        <v>17.05</v>
      </c>
      <c r="Y21" s="57">
        <v>16.150000000000002</v>
      </c>
      <c r="Z21" s="57">
        <v>16.150000000000002</v>
      </c>
      <c r="AA21" s="57">
        <v>10.4</v>
      </c>
      <c r="AB21" s="57">
        <v>18.2</v>
      </c>
      <c r="AC21" s="59"/>
      <c r="AD21" s="59"/>
      <c r="AE21" s="59"/>
      <c r="AF21" s="59"/>
      <c r="AG21" s="59"/>
      <c r="AH21" s="60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</row>
    <row r="22" spans="1:152" s="36" customFormat="1" ht="15.45" x14ac:dyDescent="0.4">
      <c r="A22" s="56" t="s">
        <v>149</v>
      </c>
      <c r="B22" s="57"/>
      <c r="C22" s="57"/>
      <c r="D22" s="57"/>
      <c r="E22" s="57"/>
      <c r="F22" s="57"/>
      <c r="G22" s="57"/>
      <c r="H22" s="59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>
        <v>100</v>
      </c>
      <c r="AD22" s="59"/>
      <c r="AE22" s="57">
        <v>100</v>
      </c>
      <c r="AF22" s="57">
        <v>100</v>
      </c>
      <c r="AG22" s="59"/>
      <c r="AH22" s="60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</row>
    <row r="23" spans="1:152" s="36" customFormat="1" ht="15.45" x14ac:dyDescent="0.4">
      <c r="A23" s="56" t="s">
        <v>150</v>
      </c>
      <c r="B23" s="57"/>
      <c r="C23" s="57">
        <v>30</v>
      </c>
      <c r="D23" s="57"/>
      <c r="E23" s="57"/>
      <c r="F23" s="57"/>
      <c r="G23" s="57"/>
      <c r="H23" s="59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>
        <v>50</v>
      </c>
      <c r="AD23" s="59">
        <v>50</v>
      </c>
      <c r="AE23" s="57">
        <v>50</v>
      </c>
      <c r="AF23" s="57">
        <v>50</v>
      </c>
      <c r="AG23" s="59">
        <v>50</v>
      </c>
      <c r="AH23" s="60">
        <v>50</v>
      </c>
      <c r="AI23" s="35">
        <v>50</v>
      </c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</row>
    <row r="24" spans="1:152" s="36" customFormat="1" ht="15.45" x14ac:dyDescent="0.4">
      <c r="A24" s="56" t="s">
        <v>52</v>
      </c>
      <c r="B24" s="59"/>
      <c r="C24" s="59">
        <v>10.850000000000001</v>
      </c>
      <c r="D24" s="57">
        <v>22.25</v>
      </c>
      <c r="E24" s="57">
        <v>22.25</v>
      </c>
      <c r="F24" s="59">
        <v>21.75</v>
      </c>
      <c r="G24" s="57">
        <v>23.650000000000002</v>
      </c>
      <c r="H24" s="57">
        <v>92.050000000000011</v>
      </c>
      <c r="I24" s="57">
        <v>30.8</v>
      </c>
      <c r="J24" s="57">
        <v>36.25</v>
      </c>
      <c r="K24" s="57">
        <v>42.2</v>
      </c>
      <c r="L24" s="57">
        <v>30.8</v>
      </c>
      <c r="M24" s="57">
        <v>30.8</v>
      </c>
      <c r="N24" s="57">
        <v>11.600000000000001</v>
      </c>
      <c r="O24" s="57">
        <v>11.600000000000001</v>
      </c>
      <c r="P24" s="57">
        <v>37.85</v>
      </c>
      <c r="Q24" s="57">
        <v>8.75</v>
      </c>
      <c r="R24" s="57">
        <v>73</v>
      </c>
      <c r="S24" s="57">
        <v>84.2</v>
      </c>
      <c r="T24" s="57">
        <v>25.1</v>
      </c>
      <c r="U24" s="57"/>
      <c r="V24" s="57"/>
      <c r="W24" s="57">
        <v>11.3</v>
      </c>
      <c r="X24" s="57">
        <v>11.3</v>
      </c>
      <c r="Y24" s="57">
        <v>11.3</v>
      </c>
      <c r="Z24" s="57">
        <v>11.3</v>
      </c>
      <c r="AA24" s="57">
        <v>11.3</v>
      </c>
      <c r="AB24" s="57">
        <v>92.050000000000011</v>
      </c>
      <c r="AC24" s="59"/>
      <c r="AD24" s="59"/>
      <c r="AE24" s="59"/>
      <c r="AF24" s="59"/>
      <c r="AG24" s="59"/>
      <c r="AH24" s="60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</row>
    <row r="25" spans="1:152" s="36" customFormat="1" ht="15.45" x14ac:dyDescent="0.4">
      <c r="A25" s="56" t="s">
        <v>53</v>
      </c>
      <c r="B25" s="59"/>
      <c r="C25" s="59">
        <v>6.4</v>
      </c>
      <c r="D25" s="59"/>
      <c r="E25" s="59"/>
      <c r="F25" s="59">
        <v>29.5</v>
      </c>
      <c r="G25" s="57">
        <v>29.5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60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</row>
    <row r="26" spans="1:152" s="36" customFormat="1" ht="15.45" x14ac:dyDescent="0.4">
      <c r="A26" s="56" t="s">
        <v>151</v>
      </c>
      <c r="B26" s="59"/>
      <c r="C26" s="59"/>
      <c r="D26" s="59">
        <v>29.450000000000003</v>
      </c>
      <c r="E26" s="59">
        <v>29.450000000000003</v>
      </c>
      <c r="F26" s="59">
        <v>23.450000000000003</v>
      </c>
      <c r="G26" s="59">
        <v>23.450000000000003</v>
      </c>
      <c r="H26" s="57">
        <v>51.1</v>
      </c>
      <c r="I26" s="59"/>
      <c r="J26" s="59"/>
      <c r="K26" s="59"/>
      <c r="L26" s="59"/>
      <c r="M26" s="59"/>
      <c r="N26" s="59">
        <v>11.55</v>
      </c>
      <c r="O26" s="59">
        <v>11.55</v>
      </c>
      <c r="P26" s="59"/>
      <c r="Q26" s="57">
        <v>29.450000000000003</v>
      </c>
      <c r="R26" s="59"/>
      <c r="S26" s="59"/>
      <c r="T26" s="59"/>
      <c r="U26" s="59"/>
      <c r="V26" s="59"/>
      <c r="W26" s="57">
        <v>41</v>
      </c>
      <c r="X26" s="57">
        <v>41</v>
      </c>
      <c r="Y26" s="57">
        <v>41</v>
      </c>
      <c r="Z26" s="57">
        <v>41</v>
      </c>
      <c r="AA26" s="57">
        <v>29.450000000000003</v>
      </c>
      <c r="AB26" s="57">
        <v>60.85</v>
      </c>
      <c r="AC26" s="59"/>
      <c r="AD26" s="59"/>
      <c r="AE26" s="59"/>
      <c r="AF26" s="59"/>
      <c r="AG26" s="59"/>
      <c r="AH26" s="60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</row>
    <row r="27" spans="1:152" s="36" customFormat="1" ht="15.45" x14ac:dyDescent="0.4">
      <c r="A27" s="56" t="s">
        <v>152</v>
      </c>
      <c r="B27" s="59"/>
      <c r="C27" s="59"/>
      <c r="D27" s="59"/>
      <c r="E27" s="59"/>
      <c r="F27" s="59"/>
      <c r="G27" s="59"/>
      <c r="H27" s="57"/>
      <c r="I27" s="59"/>
      <c r="J27" s="59"/>
      <c r="K27" s="59"/>
      <c r="L27" s="59"/>
      <c r="M27" s="59"/>
      <c r="N27" s="59"/>
      <c r="O27" s="59"/>
      <c r="P27" s="59"/>
      <c r="Q27" s="57">
        <v>20.6</v>
      </c>
      <c r="R27" s="59"/>
      <c r="S27" s="59"/>
      <c r="T27" s="59"/>
      <c r="U27" s="59"/>
      <c r="V27" s="59"/>
      <c r="W27" s="57">
        <v>20.6</v>
      </c>
      <c r="X27" s="57">
        <v>20.6</v>
      </c>
      <c r="Y27" s="57">
        <v>20.6</v>
      </c>
      <c r="Z27" s="57">
        <v>20.6</v>
      </c>
      <c r="AA27" s="57"/>
      <c r="AB27" s="57"/>
      <c r="AC27" s="59"/>
      <c r="AD27" s="59"/>
      <c r="AE27" s="59"/>
      <c r="AF27" s="59"/>
      <c r="AG27" s="59"/>
      <c r="AH27" s="60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</row>
    <row r="28" spans="1:152" s="31" customFormat="1" ht="15.45" x14ac:dyDescent="0.4">
      <c r="A28" s="61" t="s">
        <v>153</v>
      </c>
      <c r="B28" s="62">
        <f>SUM(B16:B27)</f>
        <v>115.5</v>
      </c>
      <c r="C28" s="62">
        <f>SUM(C16:C27)</f>
        <v>226.70000000000002</v>
      </c>
      <c r="D28" s="62">
        <f t="shared" ref="D28:AH28" si="1">SUM(D16:D27)</f>
        <v>208</v>
      </c>
      <c r="E28" s="62">
        <f t="shared" si="1"/>
        <v>187.35000000000002</v>
      </c>
      <c r="F28" s="62">
        <f t="shared" si="1"/>
        <v>303.60000000000002</v>
      </c>
      <c r="G28" s="62">
        <f t="shared" si="1"/>
        <v>382.15</v>
      </c>
      <c r="H28" s="62">
        <f t="shared" si="1"/>
        <v>355.35</v>
      </c>
      <c r="I28" s="62">
        <f t="shared" si="1"/>
        <v>356.34999999999997</v>
      </c>
      <c r="J28" s="62">
        <f t="shared" si="1"/>
        <v>337.4</v>
      </c>
      <c r="K28" s="62">
        <f t="shared" si="1"/>
        <v>367.74999999999994</v>
      </c>
      <c r="L28" s="62">
        <f t="shared" si="1"/>
        <v>491.05</v>
      </c>
      <c r="M28" s="62">
        <f t="shared" si="1"/>
        <v>360.27500000000003</v>
      </c>
      <c r="N28" s="62">
        <f t="shared" si="1"/>
        <v>273.55000000000007</v>
      </c>
      <c r="O28" s="62">
        <f t="shared" si="1"/>
        <v>197.3</v>
      </c>
      <c r="P28" s="62">
        <f t="shared" si="1"/>
        <v>145.10000000000002</v>
      </c>
      <c r="Q28" s="62">
        <f t="shared" si="1"/>
        <v>189.1</v>
      </c>
      <c r="R28" s="62">
        <f t="shared" si="1"/>
        <v>222.15</v>
      </c>
      <c r="S28" s="62">
        <f t="shared" si="1"/>
        <v>233.35000000000002</v>
      </c>
      <c r="T28" s="62">
        <f t="shared" si="1"/>
        <v>202.00000000000003</v>
      </c>
      <c r="U28" s="62">
        <f t="shared" si="1"/>
        <v>52.5</v>
      </c>
      <c r="V28" s="62">
        <f t="shared" si="1"/>
        <v>52.5</v>
      </c>
      <c r="W28" s="62">
        <f t="shared" si="1"/>
        <v>289.55000000000007</v>
      </c>
      <c r="X28" s="62">
        <f t="shared" si="1"/>
        <v>289.55000000000007</v>
      </c>
      <c r="Y28" s="62">
        <f t="shared" si="1"/>
        <v>325.70000000000005</v>
      </c>
      <c r="Z28" s="62">
        <f t="shared" si="1"/>
        <v>325.70000000000005</v>
      </c>
      <c r="AA28" s="62">
        <f t="shared" si="1"/>
        <v>229.45000000000005</v>
      </c>
      <c r="AB28" s="62">
        <f t="shared" si="1"/>
        <v>336.1</v>
      </c>
      <c r="AC28" s="62">
        <f t="shared" si="1"/>
        <v>264</v>
      </c>
      <c r="AD28" s="62">
        <f t="shared" si="1"/>
        <v>169.95000000000002</v>
      </c>
      <c r="AE28" s="62">
        <f t="shared" si="1"/>
        <v>248.55</v>
      </c>
      <c r="AF28" s="62">
        <f t="shared" si="1"/>
        <v>275.10000000000002</v>
      </c>
      <c r="AG28" s="62">
        <f t="shared" si="1"/>
        <v>162.5</v>
      </c>
      <c r="AH28" s="62">
        <f t="shared" si="1"/>
        <v>156.4</v>
      </c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</row>
    <row r="29" spans="1:152" s="36" customFormat="1" ht="15.45" x14ac:dyDescent="0.4">
      <c r="A29" s="56"/>
      <c r="B29" s="59"/>
      <c r="C29" s="59"/>
      <c r="D29" s="59"/>
      <c r="E29" s="59"/>
      <c r="F29" s="59"/>
      <c r="G29" s="59"/>
      <c r="H29" s="57"/>
      <c r="I29" s="59"/>
      <c r="J29" s="59"/>
      <c r="K29" s="59"/>
      <c r="L29" s="59"/>
      <c r="M29" s="59"/>
      <c r="N29" s="59"/>
      <c r="O29" s="59"/>
      <c r="P29" s="59"/>
      <c r="Q29" s="57"/>
      <c r="R29" s="59"/>
      <c r="S29" s="59"/>
      <c r="T29" s="59"/>
      <c r="U29" s="59"/>
      <c r="V29" s="59"/>
      <c r="W29" s="57"/>
      <c r="X29" s="57"/>
      <c r="Y29" s="57"/>
      <c r="Z29" s="57"/>
      <c r="AA29" s="57"/>
      <c r="AB29" s="57"/>
      <c r="AC29" s="59"/>
      <c r="AD29" s="59"/>
      <c r="AE29" s="59"/>
      <c r="AF29" s="59"/>
      <c r="AG29" s="59"/>
      <c r="AH29" s="60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</row>
    <row r="30" spans="1:152" s="36" customFormat="1" ht="15.45" x14ac:dyDescent="0.4">
      <c r="A30" s="56" t="s">
        <v>154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7"/>
      <c r="R30" s="59"/>
      <c r="S30" s="59"/>
      <c r="T30" s="59"/>
      <c r="U30" s="59"/>
      <c r="V30" s="59"/>
      <c r="W30" s="57"/>
      <c r="X30" s="57"/>
      <c r="Y30" s="57"/>
      <c r="Z30" s="57"/>
      <c r="AA30" s="57"/>
      <c r="AB30" s="57"/>
      <c r="AC30" s="57">
        <v>40</v>
      </c>
      <c r="AD30" s="57">
        <v>20</v>
      </c>
      <c r="AE30" s="57">
        <v>40</v>
      </c>
      <c r="AF30" s="57">
        <v>40</v>
      </c>
      <c r="AG30" s="57">
        <v>40</v>
      </c>
      <c r="AH30" s="58">
        <v>40</v>
      </c>
      <c r="AI30" s="35">
        <v>40</v>
      </c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</row>
    <row r="31" spans="1:152" s="36" customFormat="1" ht="15.45" x14ac:dyDescent="0.4">
      <c r="A31" s="56" t="s">
        <v>155</v>
      </c>
      <c r="B31" s="57">
        <v>49.35</v>
      </c>
      <c r="C31" s="57">
        <v>70.45</v>
      </c>
      <c r="D31" s="57">
        <v>42.2</v>
      </c>
      <c r="E31" s="57">
        <v>42.2</v>
      </c>
      <c r="F31" s="57">
        <v>48.1</v>
      </c>
      <c r="G31" s="57">
        <v>40.6</v>
      </c>
      <c r="H31" s="57">
        <v>70.3</v>
      </c>
      <c r="I31" s="57">
        <v>56.35</v>
      </c>
      <c r="J31" s="57">
        <v>56.35</v>
      </c>
      <c r="K31" s="57">
        <v>31.650000000000002</v>
      </c>
      <c r="L31" s="57">
        <v>29.200000000000003</v>
      </c>
      <c r="M31" s="57">
        <v>8.0500000000000007</v>
      </c>
      <c r="N31" s="57">
        <v>8.0500000000000007</v>
      </c>
      <c r="O31" s="57">
        <v>8.0500000000000007</v>
      </c>
      <c r="P31" s="57">
        <v>42.2</v>
      </c>
      <c r="Q31" s="57">
        <v>42.2</v>
      </c>
      <c r="R31" s="57">
        <v>42.2</v>
      </c>
      <c r="S31" s="57">
        <v>30.75</v>
      </c>
      <c r="T31" s="57">
        <v>30.75</v>
      </c>
      <c r="U31" s="57">
        <v>40.1</v>
      </c>
      <c r="V31" s="57">
        <v>40.1</v>
      </c>
      <c r="W31" s="57">
        <v>42.2</v>
      </c>
      <c r="X31" s="57">
        <v>30.75</v>
      </c>
      <c r="Y31" s="57">
        <v>42.2</v>
      </c>
      <c r="Z31" s="57">
        <v>30.75</v>
      </c>
      <c r="AA31" s="57">
        <v>42.2</v>
      </c>
      <c r="AB31" s="57">
        <v>53.400000000000006</v>
      </c>
      <c r="AC31" s="57">
        <v>61.800000000000004</v>
      </c>
      <c r="AD31" s="57">
        <v>63.050000000000004</v>
      </c>
      <c r="AE31" s="57">
        <v>48.75</v>
      </c>
      <c r="AF31" s="57">
        <v>48.75</v>
      </c>
      <c r="AG31" s="57">
        <v>47.75</v>
      </c>
      <c r="AH31" s="58">
        <v>47.75</v>
      </c>
      <c r="AI31" s="35">
        <v>47.300000000000004</v>
      </c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</row>
    <row r="32" spans="1:152" s="36" customFormat="1" ht="15.45" x14ac:dyDescent="0.4">
      <c r="A32" s="56" t="s">
        <v>156</v>
      </c>
      <c r="B32" s="57">
        <v>43.300000000000004</v>
      </c>
      <c r="C32" s="57">
        <v>82.600000000000009</v>
      </c>
      <c r="D32" s="57">
        <v>30.150000000000002</v>
      </c>
      <c r="E32" s="57">
        <v>30.150000000000002</v>
      </c>
      <c r="F32" s="57">
        <v>31.3</v>
      </c>
      <c r="G32" s="57">
        <v>19.350000000000001</v>
      </c>
      <c r="H32" s="57">
        <v>58.550000000000004</v>
      </c>
      <c r="I32" s="57">
        <v>31.200000000000003</v>
      </c>
      <c r="J32" s="57">
        <v>31.200000000000003</v>
      </c>
      <c r="K32" s="57">
        <v>15.950000000000001</v>
      </c>
      <c r="L32" s="57">
        <v>21.8</v>
      </c>
      <c r="M32" s="57">
        <v>5.95</v>
      </c>
      <c r="N32" s="57">
        <v>5.95</v>
      </c>
      <c r="O32" s="57">
        <v>5.95</v>
      </c>
      <c r="P32" s="57">
        <v>30.150000000000002</v>
      </c>
      <c r="Q32" s="57">
        <v>30.150000000000002</v>
      </c>
      <c r="R32" s="57">
        <v>32.200000000000003</v>
      </c>
      <c r="S32" s="57">
        <v>17.150000000000002</v>
      </c>
      <c r="T32" s="57">
        <v>17.150000000000002</v>
      </c>
      <c r="U32" s="57">
        <v>38.200000000000003</v>
      </c>
      <c r="V32" s="57">
        <v>38.200000000000003</v>
      </c>
      <c r="W32" s="57">
        <v>30.150000000000002</v>
      </c>
      <c r="X32" s="57">
        <v>16.100000000000001</v>
      </c>
      <c r="Y32" s="57">
        <v>30.150000000000002</v>
      </c>
      <c r="Z32" s="57">
        <v>16.100000000000001</v>
      </c>
      <c r="AA32" s="57">
        <v>30.150000000000002</v>
      </c>
      <c r="AB32" s="57">
        <v>37.4</v>
      </c>
      <c r="AC32" s="57">
        <v>41.800000000000004</v>
      </c>
      <c r="AD32" s="57">
        <v>57.7</v>
      </c>
      <c r="AE32" s="57">
        <v>37</v>
      </c>
      <c r="AF32" s="57">
        <v>37</v>
      </c>
      <c r="AG32" s="57">
        <v>36.35</v>
      </c>
      <c r="AH32" s="58">
        <v>36.35</v>
      </c>
      <c r="AI32" s="35">
        <v>36.35</v>
      </c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</row>
    <row r="33" spans="1:152" s="36" customFormat="1" ht="15.45" x14ac:dyDescent="0.4">
      <c r="A33" s="56" t="s">
        <v>157</v>
      </c>
      <c r="B33" s="59"/>
      <c r="C33" s="59"/>
      <c r="D33" s="59">
        <v>2.15</v>
      </c>
      <c r="E33" s="59">
        <v>2.15</v>
      </c>
      <c r="F33" s="57">
        <v>4.3</v>
      </c>
      <c r="G33" s="57">
        <v>6.3000000000000007</v>
      </c>
      <c r="H33" s="57">
        <v>6.3000000000000007</v>
      </c>
      <c r="I33" s="57">
        <v>2.25</v>
      </c>
      <c r="J33" s="57">
        <v>2.25</v>
      </c>
      <c r="K33" s="57">
        <v>2.25</v>
      </c>
      <c r="L33" s="59"/>
      <c r="M33" s="59"/>
      <c r="N33" s="59"/>
      <c r="O33" s="59"/>
      <c r="P33" s="59"/>
      <c r="Q33" s="59">
        <v>2</v>
      </c>
      <c r="R33" s="57">
        <v>2.2000000000000002</v>
      </c>
      <c r="S33" s="57">
        <v>2.2000000000000002</v>
      </c>
      <c r="T33" s="57">
        <v>2.2000000000000002</v>
      </c>
      <c r="U33" s="57"/>
      <c r="V33" s="57"/>
      <c r="W33" s="57">
        <v>2.35</v>
      </c>
      <c r="X33" s="57">
        <v>2.35</v>
      </c>
      <c r="Y33" s="57">
        <v>2.2000000000000002</v>
      </c>
      <c r="Z33" s="57">
        <v>2.2000000000000002</v>
      </c>
      <c r="AA33" s="57">
        <v>1.4000000000000001</v>
      </c>
      <c r="AB33" s="57">
        <v>6.3000000000000007</v>
      </c>
      <c r="AC33" s="57">
        <v>1.5</v>
      </c>
      <c r="AD33" s="57">
        <v>1.5</v>
      </c>
      <c r="AE33" s="57">
        <v>1.5</v>
      </c>
      <c r="AF33" s="59"/>
      <c r="AG33" s="59">
        <v>1.7000000000000002</v>
      </c>
      <c r="AH33" s="60">
        <v>1.6</v>
      </c>
      <c r="AI33" s="35">
        <v>1.4500000000000002</v>
      </c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</row>
    <row r="34" spans="1:152" s="36" customFormat="1" ht="15.45" x14ac:dyDescent="0.4">
      <c r="A34" s="56" t="s">
        <v>158</v>
      </c>
      <c r="B34" s="57">
        <v>24.3</v>
      </c>
      <c r="C34" s="57">
        <v>48.85</v>
      </c>
      <c r="D34" s="57">
        <v>9.75</v>
      </c>
      <c r="E34" s="57">
        <v>9.75</v>
      </c>
      <c r="F34" s="57">
        <v>31.05</v>
      </c>
      <c r="G34" s="57">
        <v>31.05</v>
      </c>
      <c r="H34" s="57">
        <v>41.400000000000006</v>
      </c>
      <c r="I34" s="57">
        <v>16.2</v>
      </c>
      <c r="J34" s="57">
        <v>16.2</v>
      </c>
      <c r="K34" s="57">
        <v>16.2</v>
      </c>
      <c r="L34" s="57">
        <v>16.2</v>
      </c>
      <c r="M34" s="57">
        <v>5.8000000000000007</v>
      </c>
      <c r="N34" s="57"/>
      <c r="O34" s="57">
        <v>4.25</v>
      </c>
      <c r="P34" s="59">
        <v>25.25</v>
      </c>
      <c r="Q34" s="57">
        <v>9.75</v>
      </c>
      <c r="R34" s="57">
        <v>12.4</v>
      </c>
      <c r="S34" s="57">
        <v>12.4</v>
      </c>
      <c r="T34" s="57">
        <v>12.4</v>
      </c>
      <c r="U34" s="57"/>
      <c r="V34" s="57"/>
      <c r="W34" s="57">
        <v>9</v>
      </c>
      <c r="X34" s="57">
        <v>9</v>
      </c>
      <c r="Y34" s="57">
        <v>10.200000000000001</v>
      </c>
      <c r="Z34" s="57">
        <v>10.200000000000001</v>
      </c>
      <c r="AA34" s="57">
        <v>17.25</v>
      </c>
      <c r="AB34" s="57">
        <v>27.35</v>
      </c>
      <c r="AC34" s="57">
        <v>40.900000000000006</v>
      </c>
      <c r="AD34" s="57">
        <v>52.050000000000004</v>
      </c>
      <c r="AE34" s="57">
        <v>35.25</v>
      </c>
      <c r="AF34" s="57">
        <v>21.400000000000002</v>
      </c>
      <c r="AG34" s="57">
        <v>9.75</v>
      </c>
      <c r="AH34" s="58">
        <v>9.75</v>
      </c>
      <c r="AI34" s="35">
        <v>11.850000000000001</v>
      </c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</row>
    <row r="35" spans="1:152" s="36" customFormat="1" ht="15.45" x14ac:dyDescent="0.4">
      <c r="A35" s="56" t="s">
        <v>159</v>
      </c>
      <c r="B35" s="57"/>
      <c r="C35" s="57"/>
      <c r="D35" s="57">
        <v>12.75</v>
      </c>
      <c r="E35" s="57">
        <v>12.75</v>
      </c>
      <c r="F35" s="57">
        <v>11.55</v>
      </c>
      <c r="G35" s="57">
        <v>16.850000000000001</v>
      </c>
      <c r="H35" s="57">
        <v>1</v>
      </c>
      <c r="I35" s="57">
        <v>7.65</v>
      </c>
      <c r="J35" s="57">
        <v>7.65</v>
      </c>
      <c r="K35" s="57">
        <v>7.65</v>
      </c>
      <c r="L35" s="57"/>
      <c r="M35" s="57"/>
      <c r="N35" s="57"/>
      <c r="O35" s="57"/>
      <c r="P35" s="59"/>
      <c r="Q35" s="57">
        <v>10.55</v>
      </c>
      <c r="R35" s="57">
        <v>3.5500000000000003</v>
      </c>
      <c r="S35" s="57">
        <v>3.5500000000000003</v>
      </c>
      <c r="T35" s="57">
        <v>3.5500000000000003</v>
      </c>
      <c r="U35" s="57"/>
      <c r="V35" s="57"/>
      <c r="W35" s="57">
        <v>4.5</v>
      </c>
      <c r="X35" s="57">
        <v>4.5</v>
      </c>
      <c r="Y35" s="57">
        <v>4.25</v>
      </c>
      <c r="Z35" s="57">
        <v>4.25</v>
      </c>
      <c r="AA35" s="57">
        <v>5.3500000000000005</v>
      </c>
      <c r="AB35" s="57">
        <v>1.5</v>
      </c>
      <c r="AC35" s="57">
        <v>5.15</v>
      </c>
      <c r="AD35" s="57">
        <v>2.4000000000000004</v>
      </c>
      <c r="AE35" s="57">
        <v>2.85</v>
      </c>
      <c r="AF35" s="57"/>
      <c r="AG35" s="57">
        <v>10.200000000000001</v>
      </c>
      <c r="AH35" s="58">
        <v>8.4</v>
      </c>
      <c r="AI35" s="35">
        <v>7.8500000000000005</v>
      </c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</row>
    <row r="36" spans="1:152" s="36" customFormat="1" ht="15.45" x14ac:dyDescent="0.4">
      <c r="A36" s="56" t="s">
        <v>160</v>
      </c>
      <c r="B36" s="57">
        <v>34</v>
      </c>
      <c r="C36" s="57">
        <v>34</v>
      </c>
      <c r="D36" s="57">
        <v>17</v>
      </c>
      <c r="E36" s="57">
        <v>17</v>
      </c>
      <c r="F36" s="57">
        <v>17</v>
      </c>
      <c r="G36" s="57">
        <v>34</v>
      </c>
      <c r="H36" s="57">
        <v>17</v>
      </c>
      <c r="I36" s="57">
        <v>17</v>
      </c>
      <c r="J36" s="57">
        <v>17</v>
      </c>
      <c r="K36" s="57">
        <v>17</v>
      </c>
      <c r="L36" s="57">
        <v>17</v>
      </c>
      <c r="M36" s="57">
        <v>17</v>
      </c>
      <c r="N36" s="57">
        <v>17</v>
      </c>
      <c r="O36" s="57">
        <v>17</v>
      </c>
      <c r="P36" s="57">
        <v>17</v>
      </c>
      <c r="Q36" s="57">
        <v>17</v>
      </c>
      <c r="R36" s="57">
        <v>17</v>
      </c>
      <c r="S36" s="57">
        <v>17</v>
      </c>
      <c r="T36" s="57">
        <v>17</v>
      </c>
      <c r="U36" s="57">
        <v>17</v>
      </c>
      <c r="V36" s="57">
        <v>17</v>
      </c>
      <c r="W36" s="57">
        <v>17</v>
      </c>
      <c r="X36" s="57">
        <v>17</v>
      </c>
      <c r="Y36" s="57">
        <v>34</v>
      </c>
      <c r="Z36" s="57">
        <v>34</v>
      </c>
      <c r="AA36" s="57">
        <v>17</v>
      </c>
      <c r="AB36" s="57">
        <v>17</v>
      </c>
      <c r="AC36" s="59"/>
      <c r="AD36" s="59"/>
      <c r="AE36" s="59"/>
      <c r="AF36" s="59"/>
      <c r="AG36" s="59"/>
      <c r="AH36" s="60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</row>
    <row r="37" spans="1:152" s="36" customFormat="1" ht="15.45" x14ac:dyDescent="0.4">
      <c r="A37" s="56" t="s">
        <v>161</v>
      </c>
      <c r="B37" s="59"/>
      <c r="C37" s="59">
        <v>27.5</v>
      </c>
      <c r="D37" s="57">
        <v>27.5</v>
      </c>
      <c r="E37" s="57">
        <v>27.5</v>
      </c>
      <c r="F37" s="57">
        <v>41.300000000000004</v>
      </c>
      <c r="G37" s="57">
        <v>41.300000000000004</v>
      </c>
      <c r="H37" s="57">
        <v>55.050000000000004</v>
      </c>
      <c r="I37" s="57">
        <v>13.75</v>
      </c>
      <c r="J37" s="57">
        <v>13.75</v>
      </c>
      <c r="K37" s="57">
        <v>27.5</v>
      </c>
      <c r="L37" s="57">
        <v>13.75</v>
      </c>
      <c r="M37" s="57">
        <v>13.75</v>
      </c>
      <c r="N37" s="57">
        <v>27.5</v>
      </c>
      <c r="O37" s="57">
        <v>27.5</v>
      </c>
      <c r="P37" s="57">
        <v>27.5</v>
      </c>
      <c r="Q37" s="57">
        <v>41.300000000000004</v>
      </c>
      <c r="R37" s="57">
        <v>13.75</v>
      </c>
      <c r="S37" s="57">
        <v>27.5</v>
      </c>
      <c r="T37" s="57">
        <v>27.5</v>
      </c>
      <c r="U37" s="57"/>
      <c r="V37" s="57"/>
      <c r="W37" s="57">
        <v>41.300000000000004</v>
      </c>
      <c r="X37" s="57">
        <v>41.300000000000004</v>
      </c>
      <c r="Y37" s="57">
        <v>41.300000000000004</v>
      </c>
      <c r="Z37" s="57">
        <v>41.300000000000004</v>
      </c>
      <c r="AA37" s="57">
        <v>27.5</v>
      </c>
      <c r="AB37" s="57">
        <v>68.8</v>
      </c>
      <c r="AC37" s="59"/>
      <c r="AD37" s="59"/>
      <c r="AE37" s="59"/>
      <c r="AF37" s="59"/>
      <c r="AG37" s="59"/>
      <c r="AH37" s="60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</row>
    <row r="38" spans="1:152" s="36" customFormat="1" ht="15.45" x14ac:dyDescent="0.4">
      <c r="A38" s="56" t="s">
        <v>162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>
        <v>136.75</v>
      </c>
      <c r="M38" s="59">
        <v>328.40000000000003</v>
      </c>
      <c r="N38" s="59">
        <v>161.15</v>
      </c>
      <c r="O38" s="59">
        <v>114.65</v>
      </c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60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</row>
    <row r="39" spans="1:152" s="36" customFormat="1" ht="15.45" x14ac:dyDescent="0.4">
      <c r="A39" s="56" t="s">
        <v>163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7">
        <v>3.35</v>
      </c>
      <c r="AD39" s="57">
        <v>3.35</v>
      </c>
      <c r="AE39" s="57">
        <v>3.35</v>
      </c>
      <c r="AF39" s="57">
        <v>3.35</v>
      </c>
      <c r="AG39" s="57">
        <v>3.35</v>
      </c>
      <c r="AH39" s="58">
        <v>3.35</v>
      </c>
      <c r="AI39" s="35">
        <v>3.75</v>
      </c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</row>
    <row r="40" spans="1:152" s="36" customFormat="1" ht="15.45" x14ac:dyDescent="0.4">
      <c r="A40" s="56" t="s">
        <v>164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60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</row>
    <row r="41" spans="1:152" s="36" customFormat="1" ht="15.45" x14ac:dyDescent="0.4">
      <c r="A41" s="56" t="s">
        <v>165</v>
      </c>
      <c r="B41" s="59"/>
      <c r="C41" s="59"/>
      <c r="D41" s="57">
        <v>15.950000000000001</v>
      </c>
      <c r="E41" s="57">
        <v>15.950000000000001</v>
      </c>
      <c r="F41" s="57">
        <v>10.75</v>
      </c>
      <c r="G41" s="57">
        <v>15.700000000000001</v>
      </c>
      <c r="H41" s="57">
        <v>12</v>
      </c>
      <c r="I41" s="57">
        <v>53.5</v>
      </c>
      <c r="J41" s="57">
        <v>53.5</v>
      </c>
      <c r="K41" s="57">
        <v>53.5</v>
      </c>
      <c r="L41" s="59"/>
      <c r="M41" s="59"/>
      <c r="N41" s="59"/>
      <c r="O41" s="59"/>
      <c r="P41" s="57">
        <v>6.1000000000000005</v>
      </c>
      <c r="Q41" s="57">
        <v>13.200000000000001</v>
      </c>
      <c r="R41" s="57">
        <v>14.25</v>
      </c>
      <c r="S41" s="57">
        <v>14.25</v>
      </c>
      <c r="T41" s="57">
        <v>14.25</v>
      </c>
      <c r="U41" s="57"/>
      <c r="V41" s="57"/>
      <c r="W41" s="57">
        <v>26.200000000000003</v>
      </c>
      <c r="X41" s="57">
        <v>26.200000000000003</v>
      </c>
      <c r="Y41" s="57">
        <v>24.75</v>
      </c>
      <c r="Z41" s="57">
        <v>24.75</v>
      </c>
      <c r="AA41" s="57">
        <v>15.950000000000001</v>
      </c>
      <c r="AB41" s="57">
        <v>12</v>
      </c>
      <c r="AC41" s="57">
        <v>35.85</v>
      </c>
      <c r="AD41" s="57">
        <v>10.55</v>
      </c>
      <c r="AE41" s="57">
        <v>16.8</v>
      </c>
      <c r="AF41" s="57">
        <v>15.15</v>
      </c>
      <c r="AG41" s="57">
        <v>12.75</v>
      </c>
      <c r="AH41" s="58">
        <v>10.5</v>
      </c>
      <c r="AI41" s="35">
        <v>10.3</v>
      </c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</row>
    <row r="42" spans="1:152" s="36" customFormat="1" ht="15.45" x14ac:dyDescent="0.4">
      <c r="A42" s="56" t="s">
        <v>166</v>
      </c>
      <c r="B42" s="57">
        <v>84.800000000000011</v>
      </c>
      <c r="C42" s="57">
        <v>99.25</v>
      </c>
      <c r="D42" s="59"/>
      <c r="E42" s="59"/>
      <c r="F42" s="59"/>
      <c r="G42" s="59"/>
      <c r="H42" s="59"/>
      <c r="I42" s="57">
        <v>46.050000000000004</v>
      </c>
      <c r="J42" s="57">
        <v>46.050000000000004</v>
      </c>
      <c r="K42" s="57">
        <v>46.050000000000004</v>
      </c>
      <c r="L42" s="59">
        <v>337.15000000000003</v>
      </c>
      <c r="M42" s="59">
        <v>266.35000000000002</v>
      </c>
      <c r="N42" s="59">
        <v>78.600000000000009</v>
      </c>
      <c r="O42" s="59">
        <v>48.5</v>
      </c>
      <c r="P42" s="59"/>
      <c r="Q42" s="59"/>
      <c r="R42" s="57">
        <v>13.350000000000001</v>
      </c>
      <c r="S42" s="57">
        <v>13.350000000000001</v>
      </c>
      <c r="T42" s="57">
        <v>13.350000000000001</v>
      </c>
      <c r="U42" s="57">
        <v>102.30000000000001</v>
      </c>
      <c r="V42" s="57">
        <v>102.30000000000001</v>
      </c>
      <c r="W42" s="59"/>
      <c r="X42" s="59"/>
      <c r="Y42" s="59"/>
      <c r="Z42" s="59"/>
      <c r="AA42" s="59"/>
      <c r="AB42" s="59"/>
      <c r="AC42" s="57">
        <v>9</v>
      </c>
      <c r="AD42" s="57">
        <v>9</v>
      </c>
      <c r="AE42" s="59">
        <v>9</v>
      </c>
      <c r="AF42" s="59">
        <v>9</v>
      </c>
      <c r="AG42" s="59">
        <v>9</v>
      </c>
      <c r="AH42" s="60">
        <v>9</v>
      </c>
      <c r="AI42" s="35">
        <v>9</v>
      </c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</row>
    <row r="43" spans="1:152" s="36" customFormat="1" ht="15.45" x14ac:dyDescent="0.4">
      <c r="A43" s="56" t="s">
        <v>167</v>
      </c>
      <c r="B43" s="59"/>
      <c r="C43" s="59">
        <v>99.25</v>
      </c>
      <c r="D43" s="59"/>
      <c r="E43" s="59"/>
      <c r="F43" s="59"/>
      <c r="G43" s="59"/>
      <c r="H43" s="59"/>
      <c r="I43" s="57">
        <v>108.10000000000001</v>
      </c>
      <c r="J43" s="57">
        <v>108.10000000000001</v>
      </c>
      <c r="K43" s="57">
        <v>108.10000000000001</v>
      </c>
      <c r="L43" s="59"/>
      <c r="M43" s="59"/>
      <c r="N43" s="59"/>
      <c r="O43" s="59"/>
      <c r="P43" s="59"/>
      <c r="Q43" s="59"/>
      <c r="R43" s="57">
        <v>0</v>
      </c>
      <c r="S43" s="57">
        <v>0</v>
      </c>
      <c r="T43" s="57">
        <v>0</v>
      </c>
      <c r="U43" s="57"/>
      <c r="V43" s="57"/>
      <c r="W43" s="59"/>
      <c r="X43" s="59"/>
      <c r="Y43" s="59"/>
      <c r="Z43" s="59"/>
      <c r="AA43" s="59"/>
      <c r="AB43" s="59"/>
      <c r="AC43" s="57">
        <v>72.45</v>
      </c>
      <c r="AD43" s="57">
        <v>0</v>
      </c>
      <c r="AE43" s="59"/>
      <c r="AF43" s="59"/>
      <c r="AG43" s="59"/>
      <c r="AH43" s="60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</row>
    <row r="44" spans="1:152" s="36" customFormat="1" ht="15.45" x14ac:dyDescent="0.4">
      <c r="A44" s="56" t="s">
        <v>168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60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</row>
    <row r="45" spans="1:152" s="36" customFormat="1" ht="15.45" x14ac:dyDescent="0.4">
      <c r="A45" s="56" t="s">
        <v>169</v>
      </c>
      <c r="B45" s="57">
        <v>34.550000000000004</v>
      </c>
      <c r="C45" s="57">
        <v>44</v>
      </c>
      <c r="D45" s="57">
        <v>14.25</v>
      </c>
      <c r="E45" s="57">
        <v>14.25</v>
      </c>
      <c r="F45" s="57">
        <v>15.450000000000001</v>
      </c>
      <c r="G45" s="57">
        <v>12.55</v>
      </c>
      <c r="H45" s="57">
        <v>26.3</v>
      </c>
      <c r="I45" s="57">
        <v>17.75</v>
      </c>
      <c r="J45" s="57">
        <v>17.75</v>
      </c>
      <c r="K45" s="57">
        <v>9.4</v>
      </c>
      <c r="L45" s="57">
        <v>10.25</v>
      </c>
      <c r="M45" s="57">
        <v>4.1000000000000005</v>
      </c>
      <c r="N45" s="57">
        <v>4.1000000000000005</v>
      </c>
      <c r="O45" s="57">
        <v>4.1000000000000005</v>
      </c>
      <c r="P45" s="57">
        <v>14.25</v>
      </c>
      <c r="Q45" s="57">
        <v>14.25</v>
      </c>
      <c r="R45" s="57">
        <v>14.25</v>
      </c>
      <c r="S45" s="57">
        <v>10.700000000000001</v>
      </c>
      <c r="T45" s="57">
        <v>10.700000000000001</v>
      </c>
      <c r="U45" s="57">
        <v>15.55</v>
      </c>
      <c r="V45" s="57">
        <v>15.55</v>
      </c>
      <c r="W45" s="57">
        <v>14.25</v>
      </c>
      <c r="X45" s="57">
        <v>10.700000000000001</v>
      </c>
      <c r="Y45" s="57">
        <v>14.25</v>
      </c>
      <c r="Z45" s="57">
        <v>10.700000000000001</v>
      </c>
      <c r="AA45" s="57">
        <v>14.25</v>
      </c>
      <c r="AB45" s="57">
        <v>18.600000000000001</v>
      </c>
      <c r="AC45" s="57">
        <v>23.700000000000003</v>
      </c>
      <c r="AD45" s="57">
        <v>25.35</v>
      </c>
      <c r="AE45" s="57">
        <v>18.75</v>
      </c>
      <c r="AF45" s="57">
        <v>18.75</v>
      </c>
      <c r="AG45" s="57">
        <v>18.2</v>
      </c>
      <c r="AH45" s="58">
        <v>18.2</v>
      </c>
      <c r="AI45" s="35">
        <v>18.2</v>
      </c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</row>
    <row r="46" spans="1:152" s="36" customFormat="1" ht="15.45" x14ac:dyDescent="0.4">
      <c r="A46" s="56" t="s">
        <v>170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8">
        <v>0</v>
      </c>
      <c r="AI46" s="35">
        <v>0</v>
      </c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</row>
    <row r="47" spans="1:152" s="36" customFormat="1" ht="15.45" x14ac:dyDescent="0.4">
      <c r="A47" s="56" t="s">
        <v>171</v>
      </c>
      <c r="B47" s="57">
        <v>15.5</v>
      </c>
      <c r="C47" s="57">
        <v>27.85</v>
      </c>
      <c r="D47" s="57">
        <v>18.05</v>
      </c>
      <c r="E47" s="57">
        <v>17.3</v>
      </c>
      <c r="F47" s="57">
        <v>17.900000000000002</v>
      </c>
      <c r="G47" s="57">
        <v>20.85</v>
      </c>
      <c r="H47" s="57">
        <v>21.450000000000003</v>
      </c>
      <c r="I47" s="57">
        <v>25.25</v>
      </c>
      <c r="J47" s="57">
        <v>24.6</v>
      </c>
      <c r="K47" s="57">
        <v>24.450000000000003</v>
      </c>
      <c r="L47" s="57">
        <v>37.300000000000004</v>
      </c>
      <c r="M47" s="57">
        <v>35.1</v>
      </c>
      <c r="N47" s="57">
        <v>20.350000000000001</v>
      </c>
      <c r="O47" s="57">
        <v>14.850000000000001</v>
      </c>
      <c r="P47" s="57">
        <v>10.700000000000001</v>
      </c>
      <c r="Q47" s="57">
        <v>9.35</v>
      </c>
      <c r="R47" s="57">
        <v>13.450000000000001</v>
      </c>
      <c r="S47" s="57">
        <v>13.3</v>
      </c>
      <c r="T47" s="57">
        <v>12.200000000000001</v>
      </c>
      <c r="U47" s="57">
        <v>11.100000000000001</v>
      </c>
      <c r="V47" s="57">
        <v>10.8</v>
      </c>
      <c r="W47" s="57">
        <v>27.5</v>
      </c>
      <c r="X47" s="57">
        <v>25.8</v>
      </c>
      <c r="Y47" s="57">
        <v>30.5</v>
      </c>
      <c r="Z47" s="57">
        <v>28.85</v>
      </c>
      <c r="AA47" s="57">
        <v>13.9</v>
      </c>
      <c r="AB47" s="57">
        <v>20.100000000000001</v>
      </c>
      <c r="AC47" s="57">
        <v>20.85</v>
      </c>
      <c r="AD47" s="57">
        <v>14.4</v>
      </c>
      <c r="AE47" s="57">
        <v>26.650000000000002</v>
      </c>
      <c r="AF47" s="57">
        <v>27</v>
      </c>
      <c r="AG47" s="57">
        <v>20.3</v>
      </c>
      <c r="AH47" s="58">
        <v>19.700000000000003</v>
      </c>
      <c r="AI47" s="35">
        <v>24.200000000000003</v>
      </c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</row>
    <row r="48" spans="1:152" s="36" customFormat="1" ht="15.45" x14ac:dyDescent="0.4">
      <c r="A48" s="56" t="s">
        <v>172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60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</row>
    <row r="49" spans="1:152" s="36" customFormat="1" ht="15.45" x14ac:dyDescent="0.4">
      <c r="A49" s="63" t="s">
        <v>173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60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</row>
    <row r="50" spans="1:152" s="36" customFormat="1" ht="17.600000000000001" x14ac:dyDescent="0.5">
      <c r="A50" s="56" t="s">
        <v>174</v>
      </c>
      <c r="B50" s="59"/>
      <c r="C50" s="59"/>
      <c r="D50" s="57">
        <v>8.4</v>
      </c>
      <c r="E50" s="59">
        <v>8.4</v>
      </c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>
        <v>12.05</v>
      </c>
      <c r="Q50" s="59">
        <v>12.05</v>
      </c>
      <c r="R50" s="59"/>
      <c r="S50" s="59"/>
      <c r="T50" s="59"/>
      <c r="U50" s="59"/>
      <c r="V50" s="59"/>
      <c r="W50" s="57">
        <v>7</v>
      </c>
      <c r="X50" s="57">
        <v>7</v>
      </c>
      <c r="Y50" s="59">
        <v>7</v>
      </c>
      <c r="Z50" s="59">
        <v>7</v>
      </c>
      <c r="AA50" s="59">
        <v>6.2</v>
      </c>
      <c r="AB50" s="59"/>
      <c r="AC50" s="59"/>
      <c r="AD50" s="59"/>
      <c r="AE50" s="59"/>
      <c r="AF50" s="59"/>
      <c r="AG50" s="59"/>
      <c r="AH50" s="60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</row>
    <row r="51" spans="1:152" s="36" customFormat="1" ht="17.600000000000001" x14ac:dyDescent="0.5">
      <c r="A51" s="56" t="s">
        <v>49</v>
      </c>
      <c r="B51" s="59"/>
      <c r="C51" s="59"/>
      <c r="D51" s="57">
        <v>42.900000000000006</v>
      </c>
      <c r="E51" s="59">
        <v>42.900000000000006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>
        <v>47.650000000000006</v>
      </c>
      <c r="Q51" s="59">
        <v>47.650000000000006</v>
      </c>
      <c r="R51" s="59"/>
      <c r="S51" s="59"/>
      <c r="T51" s="59"/>
      <c r="U51" s="59"/>
      <c r="V51" s="59"/>
      <c r="W51" s="57">
        <v>32.85</v>
      </c>
      <c r="X51" s="57">
        <v>32.85</v>
      </c>
      <c r="Y51" s="59">
        <v>32.85</v>
      </c>
      <c r="Z51" s="59">
        <v>32.85</v>
      </c>
      <c r="AA51" s="59">
        <v>29.150000000000002</v>
      </c>
      <c r="AB51" s="59"/>
      <c r="AC51" s="59"/>
      <c r="AD51" s="59"/>
      <c r="AE51" s="59"/>
      <c r="AF51" s="59"/>
      <c r="AG51" s="59"/>
      <c r="AH51" s="60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</row>
    <row r="52" spans="1:152" s="36" customFormat="1" ht="15.45" x14ac:dyDescent="0.4">
      <c r="A52" s="64" t="s">
        <v>175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60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</row>
    <row r="53" spans="1:152" s="36" customFormat="1" ht="15.45" x14ac:dyDescent="0.4">
      <c r="A53" s="65" t="s">
        <v>155</v>
      </c>
      <c r="B53" s="59"/>
      <c r="C53" s="59"/>
      <c r="D53" s="57">
        <v>10.350000000000001</v>
      </c>
      <c r="E53" s="57">
        <v>10.350000000000001</v>
      </c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7">
        <v>10.350000000000001</v>
      </c>
      <c r="Q53" s="57">
        <v>10.350000000000001</v>
      </c>
      <c r="R53" s="59"/>
      <c r="S53" s="59"/>
      <c r="T53" s="59"/>
      <c r="U53" s="59"/>
      <c r="V53" s="59"/>
      <c r="W53" s="57">
        <v>10.350000000000001</v>
      </c>
      <c r="X53" s="57">
        <v>10.350000000000001</v>
      </c>
      <c r="Y53" s="57">
        <v>10.350000000000001</v>
      </c>
      <c r="Z53" s="57">
        <v>10.350000000000001</v>
      </c>
      <c r="AA53" s="57">
        <v>10.350000000000001</v>
      </c>
      <c r="AB53" s="59"/>
      <c r="AC53" s="59"/>
      <c r="AD53" s="59"/>
      <c r="AE53" s="57"/>
      <c r="AF53" s="57"/>
      <c r="AG53" s="57"/>
      <c r="AH53" s="58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</row>
    <row r="54" spans="1:152" s="36" customFormat="1" ht="15.45" x14ac:dyDescent="0.4">
      <c r="A54" s="65" t="s">
        <v>176</v>
      </c>
      <c r="B54" s="59"/>
      <c r="C54" s="59"/>
      <c r="D54" s="57">
        <v>5.6000000000000005</v>
      </c>
      <c r="E54" s="57">
        <v>5.6000000000000005</v>
      </c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7">
        <v>5.6000000000000005</v>
      </c>
      <c r="Q54" s="57">
        <v>5.6000000000000005</v>
      </c>
      <c r="R54" s="59"/>
      <c r="S54" s="59"/>
      <c r="T54" s="59"/>
      <c r="U54" s="59"/>
      <c r="V54" s="59"/>
      <c r="W54" s="57">
        <v>5.6000000000000005</v>
      </c>
      <c r="X54" s="57">
        <v>5.6000000000000005</v>
      </c>
      <c r="Y54" s="57">
        <v>5.6000000000000005</v>
      </c>
      <c r="Z54" s="57">
        <v>5.6000000000000005</v>
      </c>
      <c r="AA54" s="57">
        <v>5.6000000000000005</v>
      </c>
      <c r="AB54" s="59"/>
      <c r="AC54" s="59"/>
      <c r="AD54" s="59"/>
      <c r="AE54" s="57"/>
      <c r="AF54" s="57"/>
      <c r="AG54" s="57"/>
      <c r="AH54" s="58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</row>
    <row r="55" spans="1:152" s="36" customFormat="1" ht="15.45" x14ac:dyDescent="0.4">
      <c r="A55" s="65" t="s">
        <v>177</v>
      </c>
      <c r="B55" s="59"/>
      <c r="C55" s="59"/>
      <c r="D55" s="57">
        <v>7.3999999999999986</v>
      </c>
      <c r="E55" s="57">
        <v>7.3999999999999986</v>
      </c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7">
        <v>7.3999999999999986</v>
      </c>
      <c r="Q55" s="57">
        <v>7.3999999999999986</v>
      </c>
      <c r="R55" s="59"/>
      <c r="S55" s="59"/>
      <c r="T55" s="59"/>
      <c r="U55" s="59"/>
      <c r="V55" s="59"/>
      <c r="W55" s="57">
        <v>7.3999999999999986</v>
      </c>
      <c r="X55" s="57">
        <v>7.4000000000000021</v>
      </c>
      <c r="Y55" s="57">
        <v>7.3999999999999986</v>
      </c>
      <c r="Z55" s="57">
        <v>7.4000000000000021</v>
      </c>
      <c r="AA55" s="57">
        <v>7.3999999999999986</v>
      </c>
      <c r="AB55" s="59"/>
      <c r="AC55" s="59"/>
      <c r="AD55" s="59"/>
      <c r="AE55" s="57"/>
      <c r="AF55" s="57"/>
      <c r="AG55" s="57"/>
      <c r="AH55" s="58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</row>
    <row r="56" spans="1:152" s="36" customFormat="1" ht="15.45" x14ac:dyDescent="0.4">
      <c r="A56" s="65" t="s">
        <v>178</v>
      </c>
      <c r="B56" s="59"/>
      <c r="C56" s="59"/>
      <c r="D56" s="57">
        <v>1.0999999999999996</v>
      </c>
      <c r="E56" s="57">
        <v>1.0999999999999996</v>
      </c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7">
        <v>1.0999999999999996</v>
      </c>
      <c r="Q56" s="57">
        <v>1.0999999999999996</v>
      </c>
      <c r="R56" s="59"/>
      <c r="S56" s="59"/>
      <c r="T56" s="59"/>
      <c r="U56" s="59"/>
      <c r="V56" s="59"/>
      <c r="W56" s="57">
        <v>1.0999999999999996</v>
      </c>
      <c r="X56" s="57">
        <v>1.0999999999999996</v>
      </c>
      <c r="Y56" s="57">
        <v>1.0999999999999996</v>
      </c>
      <c r="Z56" s="57">
        <v>1.0999999999999996</v>
      </c>
      <c r="AA56" s="57">
        <v>1.0999999999999996</v>
      </c>
      <c r="AB56" s="59"/>
      <c r="AC56" s="59"/>
      <c r="AD56" s="59"/>
      <c r="AE56" s="57"/>
      <c r="AF56" s="57"/>
      <c r="AG56" s="57"/>
      <c r="AH56" s="58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</row>
    <row r="57" spans="1:152" s="36" customFormat="1" ht="15.45" x14ac:dyDescent="0.4">
      <c r="A57" s="65" t="s">
        <v>179</v>
      </c>
      <c r="B57" s="59"/>
      <c r="C57" s="59"/>
      <c r="D57" s="57">
        <v>2</v>
      </c>
      <c r="E57" s="57">
        <v>2</v>
      </c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7">
        <v>2</v>
      </c>
      <c r="Q57" s="57">
        <v>2</v>
      </c>
      <c r="R57" s="59"/>
      <c r="S57" s="59"/>
      <c r="T57" s="59"/>
      <c r="U57" s="59"/>
      <c r="V57" s="59"/>
      <c r="W57" s="57">
        <v>2</v>
      </c>
      <c r="X57" s="57">
        <v>1.9999999999999996</v>
      </c>
      <c r="Y57" s="57">
        <v>2</v>
      </c>
      <c r="Z57" s="57">
        <v>1.9999999999999996</v>
      </c>
      <c r="AA57" s="57">
        <v>2</v>
      </c>
      <c r="AB57" s="59"/>
      <c r="AC57" s="59"/>
      <c r="AD57" s="59"/>
      <c r="AE57" s="57"/>
      <c r="AF57" s="57"/>
      <c r="AG57" s="57"/>
      <c r="AH57" s="58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</row>
    <row r="58" spans="1:152" s="36" customFormat="1" ht="15.45" x14ac:dyDescent="0.4">
      <c r="A58" s="64" t="s">
        <v>180</v>
      </c>
      <c r="B58" s="59">
        <v>6</v>
      </c>
      <c r="C58" s="59">
        <v>23.35</v>
      </c>
      <c r="D58" s="57">
        <v>10.050000000000001</v>
      </c>
      <c r="E58" s="57">
        <v>10.050000000000001</v>
      </c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7">
        <v>11.75</v>
      </c>
      <c r="Q58" s="57">
        <v>11.75</v>
      </c>
      <c r="R58" s="59"/>
      <c r="S58" s="59"/>
      <c r="T58" s="59"/>
      <c r="U58" s="59"/>
      <c r="V58" s="59"/>
      <c r="W58" s="57">
        <v>12.8</v>
      </c>
      <c r="X58" s="57">
        <v>12.8</v>
      </c>
      <c r="Y58" s="57">
        <v>12.8</v>
      </c>
      <c r="Z58" s="57">
        <v>12.8</v>
      </c>
      <c r="AA58" s="57">
        <v>11.350000000000001</v>
      </c>
      <c r="AB58" s="59"/>
      <c r="AC58" s="59"/>
      <c r="AD58" s="59"/>
      <c r="AE58" s="57"/>
      <c r="AF58" s="57"/>
      <c r="AG58" s="57"/>
      <c r="AH58" s="58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</row>
    <row r="59" spans="1:152" s="36" customFormat="1" ht="15.45" x14ac:dyDescent="0.4">
      <c r="A59" s="64" t="s">
        <v>181</v>
      </c>
      <c r="B59" s="59"/>
      <c r="C59" s="59"/>
      <c r="D59" s="57">
        <v>16.400000000000002</v>
      </c>
      <c r="E59" s="57">
        <v>16.400000000000002</v>
      </c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7">
        <v>16.400000000000002</v>
      </c>
      <c r="Q59" s="57">
        <v>16.400000000000002</v>
      </c>
      <c r="R59" s="59"/>
      <c r="S59" s="59"/>
      <c r="T59" s="59"/>
      <c r="U59" s="59"/>
      <c r="V59" s="59"/>
      <c r="W59" s="57">
        <v>16.400000000000002</v>
      </c>
      <c r="X59" s="57">
        <v>16.400000000000002</v>
      </c>
      <c r="Y59" s="57">
        <v>16.400000000000002</v>
      </c>
      <c r="Z59" s="57">
        <v>16.400000000000002</v>
      </c>
      <c r="AA59" s="57">
        <v>16.400000000000002</v>
      </c>
      <c r="AB59" s="59"/>
      <c r="AC59" s="59"/>
      <c r="AD59" s="59"/>
      <c r="AE59" s="57"/>
      <c r="AF59" s="57"/>
      <c r="AG59" s="57"/>
      <c r="AH59" s="58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</row>
    <row r="60" spans="1:152" ht="15.45" x14ac:dyDescent="0.4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8"/>
    </row>
    <row r="61" spans="1:152" s="46" customFormat="1" ht="15.45" x14ac:dyDescent="0.4">
      <c r="A61" s="69" t="s">
        <v>182</v>
      </c>
      <c r="B61" s="70">
        <f t="shared" ref="B61:AH61" si="2">SUM(B28:B59)</f>
        <v>407.30000000000007</v>
      </c>
      <c r="C61" s="70">
        <f t="shared" si="2"/>
        <v>783.80000000000018</v>
      </c>
      <c r="D61" s="70">
        <f t="shared" si="2"/>
        <v>501.95</v>
      </c>
      <c r="E61" s="70">
        <f t="shared" si="2"/>
        <v>480.55</v>
      </c>
      <c r="F61" s="70">
        <f t="shared" si="2"/>
        <v>532.30000000000007</v>
      </c>
      <c r="G61" s="70">
        <f t="shared" si="2"/>
        <v>620.70000000000005</v>
      </c>
      <c r="H61" s="70">
        <f t="shared" si="2"/>
        <v>664.7</v>
      </c>
      <c r="I61" s="70">
        <f t="shared" si="2"/>
        <v>751.4</v>
      </c>
      <c r="J61" s="70">
        <f t="shared" si="2"/>
        <v>731.8</v>
      </c>
      <c r="K61" s="70">
        <f t="shared" si="2"/>
        <v>727.44999999999982</v>
      </c>
      <c r="L61" s="70">
        <f t="shared" si="2"/>
        <v>1110.45</v>
      </c>
      <c r="M61" s="70">
        <f t="shared" si="2"/>
        <v>1044.7750000000001</v>
      </c>
      <c r="N61" s="70">
        <f t="shared" si="2"/>
        <v>596.25000000000011</v>
      </c>
      <c r="O61" s="70">
        <f t="shared" si="2"/>
        <v>442.15000000000009</v>
      </c>
      <c r="P61" s="70">
        <f t="shared" si="2"/>
        <v>432.55000000000007</v>
      </c>
      <c r="Q61" s="70">
        <f t="shared" si="2"/>
        <v>493.15000000000009</v>
      </c>
      <c r="R61" s="70">
        <f t="shared" si="2"/>
        <v>400.75</v>
      </c>
      <c r="S61" s="70">
        <f t="shared" si="2"/>
        <v>395.5</v>
      </c>
      <c r="T61" s="70">
        <f t="shared" si="2"/>
        <v>363.05</v>
      </c>
      <c r="U61" s="70">
        <f t="shared" si="2"/>
        <v>276.75000000000006</v>
      </c>
      <c r="V61" s="70">
        <f t="shared" si="2"/>
        <v>276.45000000000005</v>
      </c>
      <c r="W61" s="70">
        <f t="shared" si="2"/>
        <v>599.5</v>
      </c>
      <c r="X61" s="70">
        <f t="shared" si="2"/>
        <v>568.75000000000011</v>
      </c>
      <c r="Y61" s="70">
        <f t="shared" si="2"/>
        <v>655</v>
      </c>
      <c r="Z61" s="70">
        <f t="shared" si="2"/>
        <v>624.30000000000007</v>
      </c>
      <c r="AA61" s="70">
        <f t="shared" si="2"/>
        <v>503.95</v>
      </c>
      <c r="AB61" s="70">
        <f t="shared" si="2"/>
        <v>598.55000000000007</v>
      </c>
      <c r="AC61" s="70">
        <f t="shared" si="2"/>
        <v>620.35000000000014</v>
      </c>
      <c r="AD61" s="70">
        <f t="shared" si="2"/>
        <v>429.30000000000007</v>
      </c>
      <c r="AE61" s="70">
        <f t="shared" si="2"/>
        <v>488.45000000000005</v>
      </c>
      <c r="AF61" s="70">
        <f t="shared" si="2"/>
        <v>495.5</v>
      </c>
      <c r="AG61" s="70">
        <f t="shared" si="2"/>
        <v>371.85</v>
      </c>
      <c r="AH61" s="71">
        <f t="shared" si="2"/>
        <v>361</v>
      </c>
    </row>
    <row r="62" spans="1:152" s="46" customFormat="1" ht="31.5" customHeight="1" x14ac:dyDescent="0.4">
      <c r="A62" s="72" t="s">
        <v>183</v>
      </c>
      <c r="B62" s="73">
        <f t="shared" ref="B62:AH62" si="3">B12-B61</f>
        <v>292.69999999999993</v>
      </c>
      <c r="C62" s="73">
        <f t="shared" si="3"/>
        <v>456.51249999999982</v>
      </c>
      <c r="D62" s="73">
        <f t="shared" si="3"/>
        <v>348.10808839538419</v>
      </c>
      <c r="E62" s="73">
        <f t="shared" si="3"/>
        <v>439.50808839538416</v>
      </c>
      <c r="F62" s="73">
        <f t="shared" si="3"/>
        <v>43.786349206349087</v>
      </c>
      <c r="G62" s="73">
        <f t="shared" si="3"/>
        <v>219.29999999999995</v>
      </c>
      <c r="H62" s="73">
        <f t="shared" si="3"/>
        <v>1073.6400000000001</v>
      </c>
      <c r="I62" s="73">
        <f t="shared" si="3"/>
        <v>303.10000000000002</v>
      </c>
      <c r="J62" s="73">
        <f t="shared" si="3"/>
        <v>322.70000000000005</v>
      </c>
      <c r="K62" s="73">
        <f t="shared" si="3"/>
        <v>327.05000000000018</v>
      </c>
      <c r="L62" s="73">
        <f t="shared" si="3"/>
        <v>75.651600000000144</v>
      </c>
      <c r="M62" s="73">
        <f t="shared" si="3"/>
        <v>-1044.7750000000001</v>
      </c>
      <c r="N62" s="73">
        <f t="shared" si="3"/>
        <v>-596.25000000000011</v>
      </c>
      <c r="O62" s="73">
        <f t="shared" si="3"/>
        <v>-442.15000000000009</v>
      </c>
      <c r="P62" s="73">
        <f t="shared" si="3"/>
        <v>341.1962984126983</v>
      </c>
      <c r="Q62" s="73">
        <f t="shared" si="3"/>
        <v>311.82131488849814</v>
      </c>
      <c r="R62" s="73">
        <f t="shared" si="3"/>
        <v>284.25</v>
      </c>
      <c r="S62" s="73">
        <f t="shared" si="3"/>
        <v>289.5</v>
      </c>
      <c r="T62" s="73">
        <f t="shared" si="3"/>
        <v>321.95</v>
      </c>
      <c r="U62" s="73">
        <f t="shared" si="3"/>
        <v>443.24999999999994</v>
      </c>
      <c r="V62" s="73">
        <f t="shared" si="3"/>
        <v>443.54999999999995</v>
      </c>
      <c r="W62" s="73">
        <f t="shared" si="3"/>
        <v>607.98</v>
      </c>
      <c r="X62" s="73">
        <f t="shared" si="3"/>
        <v>638.7299999999999</v>
      </c>
      <c r="Y62" s="73">
        <f t="shared" si="3"/>
        <v>531.29999999999995</v>
      </c>
      <c r="Z62" s="73">
        <f t="shared" si="3"/>
        <v>561.99999999999989</v>
      </c>
      <c r="AA62" s="73">
        <f t="shared" si="3"/>
        <v>337.65000000000015</v>
      </c>
      <c r="AB62" s="73">
        <f t="shared" si="3"/>
        <v>523.51749999999981</v>
      </c>
      <c r="AC62" s="73">
        <f t="shared" si="3"/>
        <v>433.64999999999986</v>
      </c>
      <c r="AD62" s="73">
        <f t="shared" si="3"/>
        <v>420.69999999999993</v>
      </c>
      <c r="AE62" s="73">
        <f t="shared" si="3"/>
        <v>1016.05</v>
      </c>
      <c r="AF62" s="73">
        <f t="shared" si="3"/>
        <v>300.35000000000002</v>
      </c>
      <c r="AG62" s="73">
        <f t="shared" si="3"/>
        <v>48.150000000000034</v>
      </c>
      <c r="AH62" s="74">
        <f t="shared" si="3"/>
        <v>213.62755621356519</v>
      </c>
    </row>
    <row r="63" spans="1:152" s="4" customFormat="1" ht="15.45" x14ac:dyDescent="0.4">
      <c r="A63" s="19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1"/>
    </row>
    <row r="64" spans="1:152" x14ac:dyDescent="0.3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7"/>
    </row>
    <row r="65" spans="1:152" ht="15.45" x14ac:dyDescent="0.4">
      <c r="A65" s="19" t="s">
        <v>184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7"/>
    </row>
    <row r="66" spans="1:152" s="55" customFormat="1" ht="15.45" x14ac:dyDescent="0.4">
      <c r="A66" s="52" t="s">
        <v>185</v>
      </c>
      <c r="B66" s="53">
        <v>50.050000000000004</v>
      </c>
      <c r="C66" s="53">
        <v>97.7</v>
      </c>
      <c r="D66" s="53">
        <v>41.6</v>
      </c>
      <c r="E66" s="53">
        <v>41.6</v>
      </c>
      <c r="F66" s="53">
        <v>36.9</v>
      </c>
      <c r="G66" s="53">
        <v>24.200000000000003</v>
      </c>
      <c r="H66" s="53">
        <v>77.800000000000011</v>
      </c>
      <c r="I66" s="53">
        <v>40</v>
      </c>
      <c r="J66" s="53">
        <v>40</v>
      </c>
      <c r="K66" s="53">
        <v>20.55</v>
      </c>
      <c r="L66" s="53">
        <v>28.75</v>
      </c>
      <c r="M66" s="53">
        <v>7.3000000000000007</v>
      </c>
      <c r="N66" s="53">
        <v>7.3000000000000007</v>
      </c>
      <c r="O66" s="53">
        <v>7.3000000000000007</v>
      </c>
      <c r="P66" s="53">
        <v>41.6</v>
      </c>
      <c r="Q66" s="53">
        <v>41.6</v>
      </c>
      <c r="R66" s="53">
        <v>42.900000000000006</v>
      </c>
      <c r="S66" s="53">
        <v>19.3</v>
      </c>
      <c r="T66" s="53">
        <v>19.3</v>
      </c>
      <c r="U66" s="53">
        <v>42.75</v>
      </c>
      <c r="V66" s="53">
        <v>42.75</v>
      </c>
      <c r="W66" s="53">
        <v>41.6</v>
      </c>
      <c r="X66" s="53">
        <v>19</v>
      </c>
      <c r="Y66" s="53">
        <v>41.6</v>
      </c>
      <c r="Z66" s="53">
        <v>19</v>
      </c>
      <c r="AA66" s="53">
        <v>41.6</v>
      </c>
      <c r="AB66" s="53">
        <v>44.150000000000006</v>
      </c>
      <c r="AC66" s="53">
        <v>52.900000000000006</v>
      </c>
      <c r="AD66" s="53">
        <v>71.400000000000006</v>
      </c>
      <c r="AE66" s="53">
        <v>43.35</v>
      </c>
      <c r="AF66" s="53">
        <v>43.35</v>
      </c>
      <c r="AG66" s="53">
        <v>42.6</v>
      </c>
      <c r="AH66" s="54">
        <v>42.6</v>
      </c>
      <c r="AI66" s="35">
        <v>42.6</v>
      </c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</row>
    <row r="67" spans="1:152" s="36" customFormat="1" ht="15.45" x14ac:dyDescent="0.4">
      <c r="A67" s="64" t="s">
        <v>186</v>
      </c>
      <c r="B67" s="57">
        <v>22.700000000000003</v>
      </c>
      <c r="C67" s="57">
        <v>33.800000000000004</v>
      </c>
      <c r="D67" s="57">
        <v>13.350000000000001</v>
      </c>
      <c r="E67" s="57">
        <v>13.350000000000001</v>
      </c>
      <c r="F67" s="57">
        <v>12.4</v>
      </c>
      <c r="G67" s="57">
        <v>7.75</v>
      </c>
      <c r="H67" s="57">
        <v>28.150000000000002</v>
      </c>
      <c r="I67" s="57">
        <v>13.5</v>
      </c>
      <c r="J67" s="57">
        <v>13.5</v>
      </c>
      <c r="K67" s="57">
        <v>7.1000000000000005</v>
      </c>
      <c r="L67" s="57">
        <v>10.9</v>
      </c>
      <c r="M67" s="57">
        <v>2.4500000000000002</v>
      </c>
      <c r="N67" s="57">
        <v>2.4500000000000002</v>
      </c>
      <c r="O67" s="57">
        <v>2.4500000000000002</v>
      </c>
      <c r="P67" s="57">
        <v>13.350000000000001</v>
      </c>
      <c r="Q67" s="57">
        <v>13.350000000000001</v>
      </c>
      <c r="R67" s="57">
        <v>14.8</v>
      </c>
      <c r="S67" s="57">
        <v>6</v>
      </c>
      <c r="T67" s="57">
        <v>6</v>
      </c>
      <c r="U67" s="57">
        <v>16.400000000000002</v>
      </c>
      <c r="V67" s="57">
        <v>16.400000000000002</v>
      </c>
      <c r="W67" s="57">
        <v>13.350000000000001</v>
      </c>
      <c r="X67" s="57">
        <v>5.95</v>
      </c>
      <c r="Y67" s="57">
        <v>13.350000000000001</v>
      </c>
      <c r="Z67" s="57">
        <v>5.95</v>
      </c>
      <c r="AA67" s="57">
        <v>13.350000000000001</v>
      </c>
      <c r="AB67" s="57">
        <v>17.05</v>
      </c>
      <c r="AC67" s="57">
        <v>17.100000000000001</v>
      </c>
      <c r="AD67" s="57">
        <v>26.150000000000002</v>
      </c>
      <c r="AE67" s="57">
        <v>17.5</v>
      </c>
      <c r="AF67" s="57">
        <v>17.5</v>
      </c>
      <c r="AG67" s="57">
        <v>17.100000000000001</v>
      </c>
      <c r="AH67" s="58">
        <v>17.100000000000001</v>
      </c>
      <c r="AI67" s="35">
        <v>17</v>
      </c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</row>
    <row r="68" spans="1:152" s="36" customFormat="1" ht="15.45" x14ac:dyDescent="0.4">
      <c r="A68" s="64" t="s">
        <v>90</v>
      </c>
      <c r="B68" s="57">
        <v>10.5</v>
      </c>
      <c r="C68" s="57">
        <v>18.75</v>
      </c>
      <c r="D68" s="57">
        <v>6.8500000000000005</v>
      </c>
      <c r="E68" s="57">
        <v>6.8500000000000005</v>
      </c>
      <c r="F68" s="57">
        <v>6.9</v>
      </c>
      <c r="G68" s="57">
        <v>3.85</v>
      </c>
      <c r="H68" s="57">
        <v>15.05</v>
      </c>
      <c r="I68" s="57">
        <v>6.5</v>
      </c>
      <c r="J68" s="57">
        <v>6.5</v>
      </c>
      <c r="K68" s="57">
        <v>2.95</v>
      </c>
      <c r="L68" s="57">
        <v>6.0500000000000007</v>
      </c>
      <c r="M68" s="57">
        <v>1.35</v>
      </c>
      <c r="N68" s="57">
        <v>1.35</v>
      </c>
      <c r="O68" s="57">
        <v>1.35</v>
      </c>
      <c r="P68" s="57">
        <v>6.8500000000000005</v>
      </c>
      <c r="Q68" s="57">
        <v>6.8500000000000005</v>
      </c>
      <c r="R68" s="57">
        <v>7.1000000000000005</v>
      </c>
      <c r="S68" s="57">
        <v>2.9000000000000004</v>
      </c>
      <c r="T68" s="57">
        <v>2.9000000000000004</v>
      </c>
      <c r="U68" s="57">
        <v>9.4500000000000011</v>
      </c>
      <c r="V68" s="57">
        <v>9.4500000000000011</v>
      </c>
      <c r="W68" s="57">
        <v>6.8500000000000005</v>
      </c>
      <c r="X68" s="57">
        <v>2.85</v>
      </c>
      <c r="Y68" s="57">
        <v>6.8500000000000005</v>
      </c>
      <c r="Z68" s="57">
        <v>2.85</v>
      </c>
      <c r="AA68" s="57">
        <v>6.8500000000000005</v>
      </c>
      <c r="AB68" s="57">
        <v>9.2000000000000011</v>
      </c>
      <c r="AC68" s="57">
        <v>9.5</v>
      </c>
      <c r="AD68" s="57">
        <v>15</v>
      </c>
      <c r="AE68" s="57">
        <v>8.1</v>
      </c>
      <c r="AF68" s="57">
        <v>8.1</v>
      </c>
      <c r="AG68" s="57">
        <v>8.3000000000000007</v>
      </c>
      <c r="AH68" s="58">
        <v>8.3000000000000007</v>
      </c>
      <c r="AI68" s="35">
        <v>8.3000000000000007</v>
      </c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</row>
    <row r="69" spans="1:152" s="36" customFormat="1" ht="15.45" x14ac:dyDescent="0.4">
      <c r="A69" s="56" t="s">
        <v>187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60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</row>
    <row r="70" spans="1:152" s="36" customFormat="1" ht="15.45" x14ac:dyDescent="0.4">
      <c r="A70" s="56" t="s">
        <v>188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60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</row>
    <row r="71" spans="1:152" s="36" customFormat="1" ht="15.45" x14ac:dyDescent="0.4">
      <c r="A71" s="56" t="s">
        <v>189</v>
      </c>
      <c r="B71" s="57">
        <v>31.700000000000003</v>
      </c>
      <c r="C71" s="57">
        <v>0</v>
      </c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>
        <v>53.2</v>
      </c>
      <c r="V71" s="59">
        <v>45.150000000000006</v>
      </c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60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</row>
    <row r="72" spans="1:152" s="46" customFormat="1" ht="15.45" x14ac:dyDescent="0.4">
      <c r="A72" s="69" t="s">
        <v>190</v>
      </c>
      <c r="B72" s="70">
        <f>SUM(B66:B71)</f>
        <v>114.95</v>
      </c>
      <c r="C72" s="70">
        <f>SUM(C66:C71)</f>
        <v>150.25</v>
      </c>
      <c r="D72" s="70">
        <f t="shared" ref="D72:AH72" si="4">SUM(D66:D71)</f>
        <v>61.800000000000004</v>
      </c>
      <c r="E72" s="70">
        <f t="shared" si="4"/>
        <v>61.800000000000004</v>
      </c>
      <c r="F72" s="70">
        <f t="shared" si="4"/>
        <v>56.199999999999996</v>
      </c>
      <c r="G72" s="70">
        <f t="shared" si="4"/>
        <v>35.800000000000004</v>
      </c>
      <c r="H72" s="70">
        <f t="shared" si="4"/>
        <v>121.00000000000001</v>
      </c>
      <c r="I72" s="70">
        <f t="shared" si="4"/>
        <v>60</v>
      </c>
      <c r="J72" s="70">
        <f t="shared" si="4"/>
        <v>60</v>
      </c>
      <c r="K72" s="70">
        <f t="shared" si="4"/>
        <v>30.6</v>
      </c>
      <c r="L72" s="70">
        <f t="shared" si="4"/>
        <v>45.7</v>
      </c>
      <c r="M72" s="70">
        <f t="shared" si="4"/>
        <v>11.1</v>
      </c>
      <c r="N72" s="70">
        <f t="shared" si="4"/>
        <v>11.1</v>
      </c>
      <c r="O72" s="70">
        <f t="shared" si="4"/>
        <v>11.1</v>
      </c>
      <c r="P72" s="70">
        <f t="shared" si="4"/>
        <v>61.800000000000004</v>
      </c>
      <c r="Q72" s="70">
        <f t="shared" si="4"/>
        <v>61.800000000000004</v>
      </c>
      <c r="R72" s="70">
        <f t="shared" si="4"/>
        <v>64.8</v>
      </c>
      <c r="S72" s="70">
        <f t="shared" si="4"/>
        <v>28.200000000000003</v>
      </c>
      <c r="T72" s="70">
        <f t="shared" si="4"/>
        <v>28.200000000000003</v>
      </c>
      <c r="U72" s="70">
        <f t="shared" si="4"/>
        <v>121.80000000000001</v>
      </c>
      <c r="V72" s="70">
        <f t="shared" si="4"/>
        <v>113.75000000000001</v>
      </c>
      <c r="W72" s="70">
        <f t="shared" si="4"/>
        <v>61.800000000000004</v>
      </c>
      <c r="X72" s="70">
        <f t="shared" si="4"/>
        <v>27.8</v>
      </c>
      <c r="Y72" s="70">
        <f t="shared" si="4"/>
        <v>61.800000000000004</v>
      </c>
      <c r="Z72" s="70">
        <f t="shared" si="4"/>
        <v>27.8</v>
      </c>
      <c r="AA72" s="70">
        <f t="shared" si="4"/>
        <v>61.800000000000004</v>
      </c>
      <c r="AB72" s="70">
        <f t="shared" si="4"/>
        <v>70.400000000000006</v>
      </c>
      <c r="AC72" s="70">
        <f t="shared" si="4"/>
        <v>79.5</v>
      </c>
      <c r="AD72" s="70">
        <f t="shared" si="4"/>
        <v>112.55000000000001</v>
      </c>
      <c r="AE72" s="70">
        <f t="shared" si="4"/>
        <v>68.95</v>
      </c>
      <c r="AF72" s="70">
        <f t="shared" si="4"/>
        <v>68.95</v>
      </c>
      <c r="AG72" s="70">
        <f t="shared" si="4"/>
        <v>68</v>
      </c>
      <c r="AH72" s="71">
        <f t="shared" si="4"/>
        <v>68</v>
      </c>
    </row>
    <row r="73" spans="1:152" s="26" customFormat="1" x14ac:dyDescent="0.35">
      <c r="A73" s="78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80"/>
    </row>
    <row r="74" spans="1:152" s="46" customFormat="1" ht="15.45" x14ac:dyDescent="0.4">
      <c r="A74" s="69" t="s">
        <v>191</v>
      </c>
      <c r="B74" s="70">
        <f>SUM(B72,B61)</f>
        <v>522.25000000000011</v>
      </c>
      <c r="C74" s="70">
        <f>SUM(C72,C61)</f>
        <v>934.05000000000018</v>
      </c>
      <c r="D74" s="70">
        <f t="shared" ref="D74:AH74" si="5">SUM(D72,D61)</f>
        <v>563.75</v>
      </c>
      <c r="E74" s="70">
        <f t="shared" si="5"/>
        <v>542.35</v>
      </c>
      <c r="F74" s="70">
        <f t="shared" si="5"/>
        <v>588.50000000000011</v>
      </c>
      <c r="G74" s="70">
        <f t="shared" si="5"/>
        <v>656.5</v>
      </c>
      <c r="H74" s="70">
        <f t="shared" si="5"/>
        <v>785.7</v>
      </c>
      <c r="I74" s="70">
        <f t="shared" si="5"/>
        <v>811.4</v>
      </c>
      <c r="J74" s="70">
        <f t="shared" si="5"/>
        <v>791.8</v>
      </c>
      <c r="K74" s="70">
        <f t="shared" si="5"/>
        <v>758.04999999999984</v>
      </c>
      <c r="L74" s="70">
        <f t="shared" si="5"/>
        <v>1156.1500000000001</v>
      </c>
      <c r="M74" s="70">
        <f t="shared" si="5"/>
        <v>1055.875</v>
      </c>
      <c r="N74" s="70">
        <f t="shared" si="5"/>
        <v>607.35000000000014</v>
      </c>
      <c r="O74" s="70">
        <f t="shared" si="5"/>
        <v>453.25000000000011</v>
      </c>
      <c r="P74" s="70">
        <f t="shared" si="5"/>
        <v>494.35000000000008</v>
      </c>
      <c r="Q74" s="70">
        <f t="shared" si="5"/>
        <v>554.95000000000005</v>
      </c>
      <c r="R74" s="70">
        <f t="shared" si="5"/>
        <v>465.55</v>
      </c>
      <c r="S74" s="70">
        <f t="shared" si="5"/>
        <v>423.7</v>
      </c>
      <c r="T74" s="70">
        <f t="shared" si="5"/>
        <v>391.25</v>
      </c>
      <c r="U74" s="70">
        <f t="shared" si="5"/>
        <v>398.55000000000007</v>
      </c>
      <c r="V74" s="70">
        <f t="shared" si="5"/>
        <v>390.20000000000005</v>
      </c>
      <c r="W74" s="70">
        <f t="shared" si="5"/>
        <v>661.3</v>
      </c>
      <c r="X74" s="70">
        <f t="shared" si="5"/>
        <v>596.55000000000007</v>
      </c>
      <c r="Y74" s="70">
        <f t="shared" si="5"/>
        <v>716.8</v>
      </c>
      <c r="Z74" s="70">
        <f t="shared" si="5"/>
        <v>652.1</v>
      </c>
      <c r="AA74" s="70">
        <f t="shared" si="5"/>
        <v>565.75</v>
      </c>
      <c r="AB74" s="70">
        <f t="shared" si="5"/>
        <v>668.95</v>
      </c>
      <c r="AC74" s="70">
        <f t="shared" si="5"/>
        <v>699.85000000000014</v>
      </c>
      <c r="AD74" s="70">
        <f t="shared" si="5"/>
        <v>541.85000000000014</v>
      </c>
      <c r="AE74" s="70">
        <f t="shared" si="5"/>
        <v>557.40000000000009</v>
      </c>
      <c r="AF74" s="70">
        <f t="shared" si="5"/>
        <v>564.45000000000005</v>
      </c>
      <c r="AG74" s="70">
        <f t="shared" si="5"/>
        <v>439.85</v>
      </c>
      <c r="AH74" s="71">
        <f t="shared" si="5"/>
        <v>429</v>
      </c>
    </row>
    <row r="75" spans="1:152" s="46" customFormat="1" ht="15.45" x14ac:dyDescent="0.4">
      <c r="A75" s="69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1"/>
    </row>
    <row r="76" spans="1:152" s="46" customFormat="1" ht="31.3" thickBot="1" x14ac:dyDescent="0.45">
      <c r="A76" s="81" t="s">
        <v>192</v>
      </c>
      <c r="B76" s="82">
        <f t="shared" ref="B76:AH76" si="6">B12-B74</f>
        <v>177.74999999999989</v>
      </c>
      <c r="C76" s="82">
        <f t="shared" si="6"/>
        <v>306.26249999999982</v>
      </c>
      <c r="D76" s="82">
        <f t="shared" si="6"/>
        <v>286.30808839538417</v>
      </c>
      <c r="E76" s="82">
        <f t="shared" si="6"/>
        <v>377.70808839538415</v>
      </c>
      <c r="F76" s="82">
        <f t="shared" si="6"/>
        <v>-12.413650793650959</v>
      </c>
      <c r="G76" s="82">
        <f t="shared" si="6"/>
        <v>183.5</v>
      </c>
      <c r="H76" s="82">
        <f t="shared" si="6"/>
        <v>952.6400000000001</v>
      </c>
      <c r="I76" s="82">
        <f t="shared" si="6"/>
        <v>243.10000000000002</v>
      </c>
      <c r="J76" s="82">
        <f t="shared" si="6"/>
        <v>262.70000000000005</v>
      </c>
      <c r="K76" s="82">
        <f t="shared" si="6"/>
        <v>296.45000000000016</v>
      </c>
      <c r="L76" s="82">
        <f t="shared" si="6"/>
        <v>29.951600000000099</v>
      </c>
      <c r="M76" s="82">
        <f t="shared" si="6"/>
        <v>-1055.875</v>
      </c>
      <c r="N76" s="82">
        <f t="shared" si="6"/>
        <v>-607.35000000000014</v>
      </c>
      <c r="O76" s="82">
        <f t="shared" si="6"/>
        <v>-453.25000000000011</v>
      </c>
      <c r="P76" s="82">
        <f t="shared" si="6"/>
        <v>279.39629841269829</v>
      </c>
      <c r="Q76" s="82">
        <f t="shared" si="6"/>
        <v>250.02131488849818</v>
      </c>
      <c r="R76" s="82">
        <f t="shared" si="6"/>
        <v>219.45</v>
      </c>
      <c r="S76" s="82">
        <f t="shared" si="6"/>
        <v>261.3</v>
      </c>
      <c r="T76" s="82">
        <f t="shared" si="6"/>
        <v>293.75</v>
      </c>
      <c r="U76" s="82">
        <f t="shared" si="6"/>
        <v>321.44999999999993</v>
      </c>
      <c r="V76" s="82">
        <f t="shared" si="6"/>
        <v>329.79999999999995</v>
      </c>
      <c r="W76" s="82">
        <f t="shared" si="6"/>
        <v>546.18000000000006</v>
      </c>
      <c r="X76" s="82">
        <f t="shared" si="6"/>
        <v>610.92999999999995</v>
      </c>
      <c r="Y76" s="82">
        <f t="shared" si="6"/>
        <v>469.5</v>
      </c>
      <c r="Z76" s="82">
        <f t="shared" si="6"/>
        <v>534.19999999999993</v>
      </c>
      <c r="AA76" s="82">
        <f t="shared" si="6"/>
        <v>275.85000000000014</v>
      </c>
      <c r="AB76" s="82">
        <f t="shared" si="6"/>
        <v>453.11749999999984</v>
      </c>
      <c r="AC76" s="82">
        <f t="shared" si="6"/>
        <v>354.14999999999986</v>
      </c>
      <c r="AD76" s="82">
        <f t="shared" si="6"/>
        <v>308.14999999999986</v>
      </c>
      <c r="AE76" s="82">
        <f t="shared" si="6"/>
        <v>947.09999999999991</v>
      </c>
      <c r="AF76" s="82">
        <f t="shared" si="6"/>
        <v>231.39999999999998</v>
      </c>
      <c r="AG76" s="82">
        <f t="shared" si="6"/>
        <v>-19.849999999999966</v>
      </c>
      <c r="AH76" s="83">
        <f t="shared" si="6"/>
        <v>145.62755621356519</v>
      </c>
    </row>
    <row r="77" spans="1:152" s="46" customFormat="1" ht="31.3" thickBot="1" x14ac:dyDescent="0.45">
      <c r="A77" s="81" t="s">
        <v>193</v>
      </c>
      <c r="B77" s="82"/>
      <c r="C77" s="82"/>
      <c r="D77" s="82">
        <f>(D7*D8)-(D74-SUM(D50:D59))</f>
        <v>12.908088395384254</v>
      </c>
      <c r="E77" s="82">
        <f t="shared" ref="E77:AH77" si="7">(E7*E8)-(E74-SUM(E50:E59))</f>
        <v>104.30808839538423</v>
      </c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>
        <f t="shared" si="7"/>
        <v>-47.903701587301668</v>
      </c>
      <c r="Q77" s="82">
        <f t="shared" si="7"/>
        <v>-77.278685111501829</v>
      </c>
      <c r="R77" s="82"/>
      <c r="S77" s="82"/>
      <c r="T77" s="82"/>
      <c r="U77" s="82"/>
      <c r="V77" s="82"/>
      <c r="W77" s="82">
        <f t="shared" si="7"/>
        <v>160.08000000000004</v>
      </c>
      <c r="X77" s="82">
        <f t="shared" si="7"/>
        <v>224.82999999999993</v>
      </c>
      <c r="Y77" s="82">
        <f t="shared" si="7"/>
        <v>83.399999999999977</v>
      </c>
      <c r="Z77" s="82">
        <f t="shared" si="7"/>
        <v>148.09999999999991</v>
      </c>
      <c r="AA77" s="82">
        <f t="shared" si="7"/>
        <v>-61.799999999999955</v>
      </c>
      <c r="AB77" s="82"/>
      <c r="AC77" s="82"/>
      <c r="AD77" s="82"/>
      <c r="AE77" s="82">
        <f t="shared" si="7"/>
        <v>947.09999999999991</v>
      </c>
      <c r="AF77" s="82">
        <f t="shared" si="7"/>
        <v>231.39999999999998</v>
      </c>
      <c r="AG77" s="82">
        <f t="shared" si="7"/>
        <v>-19.849999999999966</v>
      </c>
      <c r="AH77" s="82">
        <f t="shared" si="7"/>
        <v>145.62755621356519</v>
      </c>
    </row>
    <row r="78" spans="1:152" x14ac:dyDescent="0.35">
      <c r="A78" s="75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7"/>
    </row>
    <row r="79" spans="1:152" s="26" customFormat="1" ht="15.45" x14ac:dyDescent="0.4">
      <c r="A79" s="69" t="s">
        <v>194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80"/>
    </row>
    <row r="80" spans="1:152" s="26" customFormat="1" ht="15.45" x14ac:dyDescent="0.4">
      <c r="A80" s="78" t="s">
        <v>195</v>
      </c>
      <c r="B80" s="70">
        <f>(B61-SUM(B50:B59))/B8</f>
        <v>2.0065000000000004</v>
      </c>
      <c r="C80" s="70">
        <f>(C61-SUM(C50:C59))/C8</f>
        <v>2.7590022675736967</v>
      </c>
      <c r="D80" s="70">
        <f t="shared" ref="D80:AH80" si="8">(D61-SUM(D50:D59))/D8</f>
        <v>58.931153225806455</v>
      </c>
      <c r="E80" s="70">
        <f t="shared" si="8"/>
        <v>48.565042283595091</v>
      </c>
      <c r="F80" s="70">
        <f t="shared" si="8"/>
        <v>0.95053571428571437</v>
      </c>
      <c r="G80" s="70">
        <f t="shared" si="8"/>
        <v>1.1083928571428572</v>
      </c>
      <c r="H80" s="70">
        <f t="shared" si="8"/>
        <v>9.6333333333333346</v>
      </c>
      <c r="I80" s="70">
        <f t="shared" si="8"/>
        <v>131.82456140350877</v>
      </c>
      <c r="J80" s="70">
        <f t="shared" si="8"/>
        <v>128.38596491228068</v>
      </c>
      <c r="K80" s="70">
        <f t="shared" si="8"/>
        <v>127.62280701754382</v>
      </c>
      <c r="L80" s="70">
        <f t="shared" si="8"/>
        <v>24.742911688895067</v>
      </c>
      <c r="M80" s="70"/>
      <c r="N80" s="70"/>
      <c r="O80" s="70"/>
      <c r="P80" s="70">
        <f t="shared" si="8"/>
        <v>21.948275862068968</v>
      </c>
      <c r="Q80" s="70">
        <f t="shared" si="8"/>
        <v>84.708247241379325</v>
      </c>
      <c r="R80" s="70">
        <f t="shared" si="8"/>
        <v>29.251824817518251</v>
      </c>
      <c r="S80" s="70">
        <f t="shared" si="8"/>
        <v>28.868613138686133</v>
      </c>
      <c r="T80" s="70">
        <f t="shared" si="8"/>
        <v>26.500000000000004</v>
      </c>
      <c r="U80" s="70">
        <f t="shared" si="8"/>
        <v>1.5375000000000003</v>
      </c>
      <c r="V80" s="70">
        <f t="shared" si="8"/>
        <v>1.5358333333333336</v>
      </c>
      <c r="W80" s="70">
        <f t="shared" si="8"/>
        <v>63.878326996197721</v>
      </c>
      <c r="X80" s="70">
        <f t="shared" si="8"/>
        <v>59.980988593155914</v>
      </c>
      <c r="Y80" s="70">
        <f t="shared" si="8"/>
        <v>69.074074074074076</v>
      </c>
      <c r="Z80" s="70">
        <f t="shared" si="8"/>
        <v>65.283950617283963</v>
      </c>
      <c r="AA80" s="70">
        <f t="shared" si="8"/>
        <v>55.999999999999993</v>
      </c>
      <c r="AB80" s="70">
        <f t="shared" si="8"/>
        <v>13.45056179775281</v>
      </c>
      <c r="AC80" s="70">
        <f t="shared" si="8"/>
        <v>72.982352941176487</v>
      </c>
      <c r="AD80" s="70">
        <f t="shared" si="8"/>
        <v>17.172000000000004</v>
      </c>
      <c r="AE80" s="70">
        <f t="shared" si="8"/>
        <v>19.154901960784315</v>
      </c>
      <c r="AF80" s="70">
        <f t="shared" si="8"/>
        <v>0.90090909090909088</v>
      </c>
      <c r="AG80" s="70">
        <f t="shared" si="8"/>
        <v>49.580000000000005</v>
      </c>
      <c r="AH80" s="70">
        <f t="shared" si="8"/>
        <v>40.709499130434786</v>
      </c>
    </row>
    <row r="81" spans="1:35" s="26" customFormat="1" ht="15.45" x14ac:dyDescent="0.4">
      <c r="A81" s="78" t="s">
        <v>196</v>
      </c>
      <c r="B81" s="70">
        <f>(B74-SUM(B50:B59))/B8</f>
        <v>2.5812500000000007</v>
      </c>
      <c r="C81" s="70">
        <f>(C74-SUM(C50:C59))/C8</f>
        <v>3.3041269841269849</v>
      </c>
      <c r="D81" s="70">
        <f t="shared" ref="D81:AH81" si="9">(D74-SUM(D50:D59))/D8</f>
        <v>68.087520967741938</v>
      </c>
      <c r="E81" s="70">
        <f t="shared" si="9"/>
        <v>56.539851937178668</v>
      </c>
      <c r="F81" s="70">
        <f t="shared" si="9"/>
        <v>1.0508928571428573</v>
      </c>
      <c r="G81" s="70">
        <f t="shared" si="9"/>
        <v>1.1723214285714285</v>
      </c>
      <c r="H81" s="70">
        <f t="shared" si="9"/>
        <v>11.386956521739132</v>
      </c>
      <c r="I81" s="70">
        <f t="shared" si="9"/>
        <v>142.35087719298244</v>
      </c>
      <c r="J81" s="70">
        <f t="shared" si="9"/>
        <v>138.91228070175438</v>
      </c>
      <c r="K81" s="70">
        <f t="shared" si="9"/>
        <v>132.9912280701754</v>
      </c>
      <c r="L81" s="70">
        <f t="shared" si="9"/>
        <v>25.761193524351416</v>
      </c>
      <c r="M81" s="70"/>
      <c r="N81" s="70"/>
      <c r="O81" s="70"/>
      <c r="P81" s="70">
        <f t="shared" si="9"/>
        <v>26.210344827586212</v>
      </c>
      <c r="Q81" s="70">
        <f t="shared" si="9"/>
        <v>98.526301034482756</v>
      </c>
      <c r="R81" s="70">
        <f t="shared" si="9"/>
        <v>33.981751824817522</v>
      </c>
      <c r="S81" s="70">
        <f t="shared" si="9"/>
        <v>30.927007299270073</v>
      </c>
      <c r="T81" s="70">
        <f t="shared" si="9"/>
        <v>28.558394160583944</v>
      </c>
      <c r="U81" s="70">
        <f t="shared" si="9"/>
        <v>2.2141666666666668</v>
      </c>
      <c r="V81" s="70">
        <f t="shared" si="9"/>
        <v>2.1677777777777782</v>
      </c>
      <c r="W81" s="70">
        <f t="shared" si="9"/>
        <v>71.711026615969573</v>
      </c>
      <c r="X81" s="70">
        <f t="shared" si="9"/>
        <v>63.504435994930304</v>
      </c>
      <c r="Y81" s="70">
        <f t="shared" si="9"/>
        <v>76.703703703703695</v>
      </c>
      <c r="Z81" s="70">
        <f t="shared" si="9"/>
        <v>68.716049382716051</v>
      </c>
      <c r="AA81" s="70">
        <f t="shared" si="9"/>
        <v>64.35135135135134</v>
      </c>
      <c r="AB81" s="70">
        <f t="shared" si="9"/>
        <v>15.032584269662923</v>
      </c>
      <c r="AC81" s="70">
        <f t="shared" si="9"/>
        <v>82.335294117647081</v>
      </c>
      <c r="AD81" s="70">
        <f t="shared" si="9"/>
        <v>21.674000000000007</v>
      </c>
      <c r="AE81" s="70">
        <f t="shared" si="9"/>
        <v>21.858823529411769</v>
      </c>
      <c r="AF81" s="70">
        <f t="shared" si="9"/>
        <v>1.0262727272727274</v>
      </c>
      <c r="AG81" s="70">
        <f t="shared" si="9"/>
        <v>58.646666666666668</v>
      </c>
      <c r="AH81" s="70">
        <f t="shared" si="9"/>
        <v>48.377770434782612</v>
      </c>
    </row>
    <row r="82" spans="1:35" s="26" customFormat="1" ht="15.45" x14ac:dyDescent="0.4">
      <c r="A82" s="78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</row>
    <row r="83" spans="1:35" s="26" customFormat="1" ht="15.45" x14ac:dyDescent="0.4">
      <c r="A83" s="69" t="s">
        <v>197</v>
      </c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</row>
    <row r="84" spans="1:35" s="26" customFormat="1" ht="15.45" x14ac:dyDescent="0.4">
      <c r="A84" s="78" t="s">
        <v>195</v>
      </c>
      <c r="B84" s="70">
        <f>(B61-SUM(B50:B59))/B7</f>
        <v>114.65714285714287</v>
      </c>
      <c r="C84" s="70">
        <f>(C61-SUM(C50:C59))/C7</f>
        <v>168.98888888888894</v>
      </c>
      <c r="D84" s="70">
        <f t="shared" ref="D84:AH84" si="10">(D61-SUM(D50:D59))/D7</f>
        <v>5.6821428571428569</v>
      </c>
      <c r="E84" s="70">
        <f t="shared" si="10"/>
        <v>5.3764285714285718</v>
      </c>
      <c r="F84" s="70">
        <f t="shared" si="10"/>
        <v>517.43631907033341</v>
      </c>
      <c r="G84" s="70">
        <f t="shared" si="10"/>
        <v>413.8</v>
      </c>
      <c r="H84" s="70">
        <f t="shared" si="10"/>
        <v>26.383964011643293</v>
      </c>
      <c r="I84" s="70">
        <f t="shared" si="10"/>
        <v>4.0616216216216214</v>
      </c>
      <c r="J84" s="70">
        <f t="shared" si="10"/>
        <v>3.9556756756756752</v>
      </c>
      <c r="K84" s="70">
        <f t="shared" si="10"/>
        <v>3.932162162162161</v>
      </c>
      <c r="L84" s="70">
        <f t="shared" si="10"/>
        <v>42.017027027027034</v>
      </c>
      <c r="M84" s="70">
        <f t="shared" si="10"/>
        <v>66.631058673469397</v>
      </c>
      <c r="N84" s="70">
        <f t="shared" si="10"/>
        <v>122.6851851851852</v>
      </c>
      <c r="O84" s="70">
        <f t="shared" si="10"/>
        <v>147.38333333333335</v>
      </c>
      <c r="P84" s="70">
        <f t="shared" si="10"/>
        <v>13.89335067725559</v>
      </c>
      <c r="Q84" s="70">
        <f t="shared" si="10"/>
        <v>4.6629230354921258</v>
      </c>
      <c r="R84" s="70">
        <f t="shared" si="10"/>
        <v>8.0150000000000006</v>
      </c>
      <c r="S84" s="70">
        <f t="shared" si="10"/>
        <v>7.91</v>
      </c>
      <c r="T84" s="70">
        <f t="shared" si="10"/>
        <v>7.2610000000000001</v>
      </c>
      <c r="U84" s="70">
        <f t="shared" si="10"/>
        <v>69.187500000000014</v>
      </c>
      <c r="V84" s="70">
        <f t="shared" si="10"/>
        <v>69.112500000000011</v>
      </c>
      <c r="W84" s="70">
        <f t="shared" si="10"/>
        <v>5.4782608695652177</v>
      </c>
      <c r="X84" s="70">
        <f t="shared" si="10"/>
        <v>5.1440217391304364</v>
      </c>
      <c r="Y84" s="70">
        <f t="shared" si="10"/>
        <v>6.431034482758621</v>
      </c>
      <c r="Z84" s="70">
        <f t="shared" si="10"/>
        <v>6.0781609195402311</v>
      </c>
      <c r="AA84" s="70">
        <f t="shared" si="10"/>
        <v>7.3999999999999995</v>
      </c>
      <c r="AB84" s="70">
        <f t="shared" si="10"/>
        <v>23.737854451715251</v>
      </c>
      <c r="AC84" s="70">
        <f t="shared" si="10"/>
        <v>5.0028225806451623</v>
      </c>
      <c r="AD84" s="70">
        <f t="shared" si="10"/>
        <v>12.626470588235296</v>
      </c>
      <c r="AE84" s="70">
        <f t="shared" si="10"/>
        <v>8.2788135593220353</v>
      </c>
      <c r="AF84" s="70">
        <f t="shared" si="10"/>
        <v>342.4326192121631</v>
      </c>
      <c r="AG84" s="70">
        <f t="shared" si="10"/>
        <v>6.6401785714285708</v>
      </c>
      <c r="AH84" s="70">
        <f t="shared" si="10"/>
        <v>5.5709876543209882</v>
      </c>
    </row>
    <row r="85" spans="1:35" s="26" customFormat="1" ht="15.45" x14ac:dyDescent="0.4">
      <c r="A85" s="86" t="s">
        <v>196</v>
      </c>
      <c r="B85" s="87">
        <f>(B74-SUM(B50:B59))/B7</f>
        <v>147.50000000000003</v>
      </c>
      <c r="C85" s="87">
        <f>(C74-SUM(C50:C59))/C7</f>
        <v>202.37777777777782</v>
      </c>
      <c r="D85" s="87">
        <f t="shared" ref="D85:AH85" si="11">(D74-SUM(D50:D59))/D7</f>
        <v>6.5650000000000004</v>
      </c>
      <c r="E85" s="87">
        <f t="shared" si="11"/>
        <v>6.2592857142857143</v>
      </c>
      <c r="F85" s="87">
        <f t="shared" si="11"/>
        <v>572.06701817187911</v>
      </c>
      <c r="G85" s="87">
        <f t="shared" si="11"/>
        <v>437.66666666666669</v>
      </c>
      <c r="H85" s="87">
        <f t="shared" si="11"/>
        <v>31.186821910558347</v>
      </c>
      <c r="I85" s="87">
        <f t="shared" si="11"/>
        <v>4.385945945945946</v>
      </c>
      <c r="J85" s="87">
        <f t="shared" si="11"/>
        <v>4.2799999999999994</v>
      </c>
      <c r="K85" s="87">
        <f t="shared" si="11"/>
        <v>4.0975675675675669</v>
      </c>
      <c r="L85" s="87">
        <f t="shared" si="11"/>
        <v>43.746216216216219</v>
      </c>
      <c r="M85" s="87">
        <f t="shared" si="11"/>
        <v>67.338966836734699</v>
      </c>
      <c r="N85" s="87">
        <f t="shared" si="11"/>
        <v>124.96913580246915</v>
      </c>
      <c r="O85" s="87">
        <f t="shared" si="11"/>
        <v>151.08333333333337</v>
      </c>
      <c r="P85" s="87">
        <f t="shared" si="11"/>
        <v>16.591258208612686</v>
      </c>
      <c r="Q85" s="87">
        <f t="shared" si="11"/>
        <v>5.4235635095409922</v>
      </c>
      <c r="R85" s="87">
        <f t="shared" si="11"/>
        <v>9.3109999999999999</v>
      </c>
      <c r="S85" s="87">
        <f t="shared" si="11"/>
        <v>8.4740000000000002</v>
      </c>
      <c r="T85" s="87">
        <f t="shared" si="11"/>
        <v>7.8250000000000002</v>
      </c>
      <c r="U85" s="87">
        <f t="shared" si="11"/>
        <v>99.637500000000017</v>
      </c>
      <c r="V85" s="87">
        <f t="shared" si="11"/>
        <v>97.550000000000011</v>
      </c>
      <c r="W85" s="87">
        <f t="shared" si="11"/>
        <v>6.1499999999999995</v>
      </c>
      <c r="X85" s="87">
        <f t="shared" si="11"/>
        <v>5.4461956521739134</v>
      </c>
      <c r="Y85" s="87">
        <f t="shared" si="11"/>
        <v>7.1413793103448269</v>
      </c>
      <c r="Z85" s="87">
        <f t="shared" si="11"/>
        <v>6.3977011494252878</v>
      </c>
      <c r="AA85" s="87">
        <f t="shared" si="11"/>
        <v>8.5035714285714281</v>
      </c>
      <c r="AB85" s="87">
        <f t="shared" si="11"/>
        <v>26.529843347213962</v>
      </c>
      <c r="AC85" s="87">
        <f t="shared" si="11"/>
        <v>5.6439516129032272</v>
      </c>
      <c r="AD85" s="87">
        <f t="shared" si="11"/>
        <v>15.936764705882357</v>
      </c>
      <c r="AE85" s="87">
        <f t="shared" si="11"/>
        <v>9.447457627118645</v>
      </c>
      <c r="AF85" s="87">
        <f t="shared" si="11"/>
        <v>390.08293020041464</v>
      </c>
      <c r="AG85" s="87">
        <f t="shared" si="11"/>
        <v>7.8544642857142852</v>
      </c>
      <c r="AH85" s="87">
        <f t="shared" si="11"/>
        <v>6.6203703703703702</v>
      </c>
      <c r="AI85" s="78"/>
    </row>
  </sheetData>
  <pageMargins left="0.75" right="0.75" top="1" bottom="1" header="0.5" footer="0.5"/>
  <pageSetup scale="54" fitToWidth="4" orientation="portrait" r:id="rId1"/>
  <headerFooter alignWithMargins="0"/>
  <colBreaks count="1" manualBreakCount="1">
    <brk id="10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FBBD4-179A-407D-9C2A-665B5877BA30}">
  <sheetPr codeName="Sheet55"/>
  <dimension ref="A1:EV79"/>
  <sheetViews>
    <sheetView showGridLines="0" zoomScaleNormal="100" workbookViewId="0">
      <pane xSplit="1" ySplit="3" topLeftCell="B24" activePane="bottomRight" state="frozen"/>
      <selection pane="topRight"/>
      <selection pane="bottomLeft"/>
      <selection pane="bottomRight"/>
    </sheetView>
  </sheetViews>
  <sheetFormatPr defaultColWidth="9.15234375" defaultRowHeight="15" x14ac:dyDescent="0.35"/>
  <cols>
    <col min="1" max="1" width="42.84375" style="35" customWidth="1"/>
    <col min="2" max="12" width="15.69140625" style="35" customWidth="1"/>
    <col min="13" max="15" width="13.15234375" style="93" customWidth="1"/>
    <col min="16" max="34" width="15.69140625" style="35" customWidth="1"/>
    <col min="35" max="16384" width="9.15234375" style="35"/>
  </cols>
  <sheetData>
    <row r="1" spans="1:152" s="4" customFormat="1" ht="17.60000000000000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9"/>
      <c r="N1" s="89"/>
      <c r="O1" s="89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</row>
    <row r="2" spans="1:152" s="10" customFormat="1" ht="46.3" x14ac:dyDescent="0.4">
      <c r="A2" s="5" t="s">
        <v>1</v>
      </c>
      <c r="B2" s="6" t="s">
        <v>2</v>
      </c>
      <c r="C2" s="6" t="s">
        <v>198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9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17</v>
      </c>
      <c r="T2" s="8" t="s">
        <v>18</v>
      </c>
      <c r="U2" s="8" t="s">
        <v>19</v>
      </c>
      <c r="V2" s="8" t="s">
        <v>19</v>
      </c>
      <c r="W2" s="8" t="s">
        <v>20</v>
      </c>
      <c r="X2" s="8" t="s">
        <v>20</v>
      </c>
      <c r="Y2" s="8" t="s">
        <v>21</v>
      </c>
      <c r="Z2" s="8" t="s">
        <v>21</v>
      </c>
      <c r="AA2" s="8" t="s">
        <v>22</v>
      </c>
      <c r="AB2" s="8" t="s">
        <v>23</v>
      </c>
      <c r="AC2" s="8" t="s">
        <v>24</v>
      </c>
      <c r="AD2" s="8" t="s">
        <v>25</v>
      </c>
      <c r="AE2" s="8" t="s">
        <v>26</v>
      </c>
      <c r="AF2" s="8" t="s">
        <v>27</v>
      </c>
      <c r="AG2" s="8" t="s">
        <v>28</v>
      </c>
      <c r="AH2" s="9" t="s">
        <v>29</v>
      </c>
    </row>
    <row r="3" spans="1:152" s="10" customFormat="1" ht="23.25" customHeight="1" x14ac:dyDescent="0.4">
      <c r="A3" s="11" t="s">
        <v>30</v>
      </c>
      <c r="B3" s="12" t="s">
        <v>31</v>
      </c>
      <c r="C3" s="12" t="s">
        <v>31</v>
      </c>
      <c r="D3" s="12" t="s">
        <v>31</v>
      </c>
      <c r="E3" s="12" t="s">
        <v>31</v>
      </c>
      <c r="F3" s="12" t="s">
        <v>31</v>
      </c>
      <c r="G3" s="12" t="s">
        <v>31</v>
      </c>
      <c r="H3" s="12" t="s">
        <v>31</v>
      </c>
      <c r="I3" s="12" t="s">
        <v>31</v>
      </c>
      <c r="J3" s="12" t="s">
        <v>31</v>
      </c>
      <c r="K3" s="12" t="s">
        <v>32</v>
      </c>
      <c r="L3" s="12" t="s">
        <v>31</v>
      </c>
      <c r="M3" s="12" t="s">
        <v>32</v>
      </c>
      <c r="N3" s="12" t="s">
        <v>32</v>
      </c>
      <c r="O3" s="12" t="s">
        <v>32</v>
      </c>
      <c r="P3" s="12" t="s">
        <v>31</v>
      </c>
      <c r="Q3" s="12" t="s">
        <v>31</v>
      </c>
      <c r="R3" s="12" t="s">
        <v>31</v>
      </c>
      <c r="S3" s="12" t="s">
        <v>32</v>
      </c>
      <c r="T3" s="12" t="s">
        <v>32</v>
      </c>
      <c r="U3" s="12" t="s">
        <v>31</v>
      </c>
      <c r="V3" s="12" t="s">
        <v>33</v>
      </c>
      <c r="W3" s="12" t="s">
        <v>31</v>
      </c>
      <c r="X3" s="12" t="s">
        <v>32</v>
      </c>
      <c r="Y3" s="12" t="s">
        <v>31</v>
      </c>
      <c r="Z3" s="12" t="s">
        <v>32</v>
      </c>
      <c r="AA3" s="12" t="s">
        <v>31</v>
      </c>
      <c r="AB3" s="12" t="s">
        <v>31</v>
      </c>
      <c r="AC3" s="12" t="s">
        <v>31</v>
      </c>
      <c r="AD3" s="12" t="s">
        <v>31</v>
      </c>
      <c r="AE3" s="12" t="s">
        <v>31</v>
      </c>
      <c r="AF3" s="12" t="s">
        <v>31</v>
      </c>
      <c r="AG3" s="12" t="s">
        <v>31</v>
      </c>
      <c r="AH3" s="14" t="s">
        <v>31</v>
      </c>
    </row>
    <row r="4" spans="1:152" s="10" customFormat="1" ht="20.25" customHeight="1" x14ac:dyDescent="0.4">
      <c r="A4" s="15" t="s">
        <v>34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90"/>
      <c r="N4" s="90"/>
      <c r="O4" s="90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152" s="10" customFormat="1" ht="15.45" x14ac:dyDescent="0.4">
      <c r="A5" s="19" t="s">
        <v>35</v>
      </c>
      <c r="B5" s="16"/>
      <c r="C5" s="16"/>
      <c r="D5" s="17"/>
      <c r="E5" s="17"/>
      <c r="F5" s="17"/>
      <c r="G5" s="17"/>
      <c r="H5" s="17"/>
      <c r="I5" s="17"/>
      <c r="J5" s="17"/>
      <c r="K5" s="17"/>
      <c r="L5" s="17"/>
      <c r="M5" s="90"/>
      <c r="N5" s="90"/>
      <c r="O5" s="90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8"/>
    </row>
    <row r="6" spans="1:152" s="4" customFormat="1" ht="15.45" x14ac:dyDescent="0.4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91"/>
      <c r="N6" s="91"/>
      <c r="O6" s="91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1"/>
    </row>
    <row r="7" spans="1:152" s="27" customFormat="1" ht="30.45" x14ac:dyDescent="0.4">
      <c r="A7" s="22" t="s">
        <v>37</v>
      </c>
      <c r="B7" s="23">
        <v>3.5</v>
      </c>
      <c r="C7" s="23">
        <v>4.5</v>
      </c>
      <c r="D7" s="24">
        <v>70</v>
      </c>
      <c r="E7" s="24">
        <v>70</v>
      </c>
      <c r="F7" s="23">
        <v>1.0287256235827664</v>
      </c>
      <c r="G7" s="23">
        <v>1.5</v>
      </c>
      <c r="H7" s="24">
        <v>25.193333333333335</v>
      </c>
      <c r="I7" s="24">
        <v>185</v>
      </c>
      <c r="J7" s="24">
        <v>185</v>
      </c>
      <c r="K7" s="24">
        <v>185</v>
      </c>
      <c r="L7" s="23">
        <v>26.428571428571427</v>
      </c>
      <c r="M7" s="23">
        <v>15.68</v>
      </c>
      <c r="N7" s="23">
        <v>4.8600000000000003</v>
      </c>
      <c r="O7" s="23">
        <v>3</v>
      </c>
      <c r="P7" s="24">
        <v>22.90664126984127</v>
      </c>
      <c r="Q7" s="24">
        <v>81.247320000000002</v>
      </c>
      <c r="R7" s="24">
        <v>50</v>
      </c>
      <c r="S7" s="24">
        <v>50</v>
      </c>
      <c r="T7" s="24">
        <v>50</v>
      </c>
      <c r="U7" s="24">
        <v>4</v>
      </c>
      <c r="V7" s="24">
        <v>4</v>
      </c>
      <c r="W7" s="24">
        <v>92</v>
      </c>
      <c r="X7" s="24">
        <v>92</v>
      </c>
      <c r="Y7" s="24">
        <v>87</v>
      </c>
      <c r="Z7" s="24">
        <v>87</v>
      </c>
      <c r="AA7" s="24">
        <v>56</v>
      </c>
      <c r="AB7" s="24">
        <v>25.215</v>
      </c>
      <c r="AC7" s="24">
        <v>124</v>
      </c>
      <c r="AD7" s="24">
        <v>34</v>
      </c>
      <c r="AE7" s="24">
        <v>59</v>
      </c>
      <c r="AF7" s="23">
        <v>1.4470000000000001</v>
      </c>
      <c r="AG7" s="24">
        <v>56.000000000000007</v>
      </c>
      <c r="AH7" s="25">
        <v>64.8</v>
      </c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</row>
    <row r="8" spans="1:152" s="31" customFormat="1" ht="15.45" x14ac:dyDescent="0.4">
      <c r="A8" s="28" t="s">
        <v>38</v>
      </c>
      <c r="B8" s="29">
        <v>200</v>
      </c>
      <c r="C8" s="29">
        <v>275.625</v>
      </c>
      <c r="D8" s="29">
        <v>6.7494012627912037</v>
      </c>
      <c r="E8" s="29">
        <v>7.7494012627912037</v>
      </c>
      <c r="F8" s="29">
        <v>560</v>
      </c>
      <c r="G8" s="29">
        <v>560</v>
      </c>
      <c r="H8" s="29">
        <v>69</v>
      </c>
      <c r="I8" s="29">
        <v>5.7</v>
      </c>
      <c r="J8" s="29">
        <v>5.7</v>
      </c>
      <c r="K8" s="29">
        <v>5.7</v>
      </c>
      <c r="L8" s="29">
        <v>44.879520000000007</v>
      </c>
      <c r="M8" s="29">
        <v>0</v>
      </c>
      <c r="N8" s="29">
        <v>0</v>
      </c>
      <c r="O8" s="29">
        <v>0</v>
      </c>
      <c r="P8" s="29">
        <v>14.5</v>
      </c>
      <c r="Q8" s="29">
        <v>4.472409857808211</v>
      </c>
      <c r="R8" s="29">
        <v>13.7</v>
      </c>
      <c r="S8" s="29">
        <v>13.7</v>
      </c>
      <c r="T8" s="29">
        <v>13.7</v>
      </c>
      <c r="U8" s="29">
        <v>180</v>
      </c>
      <c r="V8" s="29">
        <v>180</v>
      </c>
      <c r="W8" s="29">
        <v>7.89</v>
      </c>
      <c r="X8" s="29">
        <v>7.89</v>
      </c>
      <c r="Y8" s="29">
        <v>8.1</v>
      </c>
      <c r="Z8" s="29">
        <v>8.1</v>
      </c>
      <c r="AA8" s="29">
        <v>7.4</v>
      </c>
      <c r="AB8" s="29">
        <v>44.5</v>
      </c>
      <c r="AC8" s="29">
        <v>8.5</v>
      </c>
      <c r="AD8" s="29">
        <v>25</v>
      </c>
      <c r="AE8" s="29">
        <v>25.5</v>
      </c>
      <c r="AF8" s="29">
        <v>550</v>
      </c>
      <c r="AG8" s="29">
        <v>7.5</v>
      </c>
      <c r="AH8" s="30">
        <v>9.5</v>
      </c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</row>
    <row r="9" spans="1:152" s="36" customFormat="1" ht="15.45" x14ac:dyDescent="0.4">
      <c r="A9" s="32" t="s">
        <v>39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4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</row>
    <row r="10" spans="1:152" s="31" customFormat="1" ht="30.45" x14ac:dyDescent="0.4">
      <c r="A10" s="37" t="s">
        <v>40</v>
      </c>
      <c r="B10" s="38"/>
      <c r="C10" s="38"/>
      <c r="D10" s="38">
        <v>1.8879999999999999</v>
      </c>
      <c r="E10" s="38">
        <v>1.8879999999999999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>
        <v>2.2079999999999997</v>
      </c>
      <c r="Q10" s="38">
        <v>2.2079999999999997</v>
      </c>
      <c r="R10" s="38"/>
      <c r="S10" s="38"/>
      <c r="T10" s="38"/>
      <c r="U10" s="38"/>
      <c r="V10" s="38"/>
      <c r="W10" s="38">
        <v>2.4079999999999999</v>
      </c>
      <c r="X10" s="38">
        <v>2.4079999999999999</v>
      </c>
      <c r="Y10" s="38">
        <v>2.4079999999999999</v>
      </c>
      <c r="Z10" s="38">
        <v>2.4079999999999999</v>
      </c>
      <c r="AA10" s="38">
        <v>2.1360000000000001</v>
      </c>
      <c r="AB10" s="38"/>
      <c r="AC10" s="38"/>
      <c r="AD10" s="38"/>
      <c r="AE10" s="38"/>
      <c r="AF10" s="38"/>
      <c r="AG10" s="38"/>
      <c r="AH10" s="39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</row>
    <row r="11" spans="1:152" s="31" customFormat="1" ht="15.45" x14ac:dyDescent="0.4">
      <c r="A11" s="40" t="s">
        <v>41</v>
      </c>
      <c r="B11" s="41"/>
      <c r="C11" s="41"/>
      <c r="D11" s="41">
        <v>200</v>
      </c>
      <c r="E11" s="41">
        <v>200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>
        <v>200</v>
      </c>
      <c r="Q11" s="41">
        <v>200</v>
      </c>
      <c r="R11" s="41"/>
      <c r="S11" s="41"/>
      <c r="T11" s="41"/>
      <c r="U11" s="41"/>
      <c r="V11" s="41"/>
      <c r="W11" s="41">
        <v>200</v>
      </c>
      <c r="X11" s="41">
        <v>200</v>
      </c>
      <c r="Y11" s="41">
        <v>200</v>
      </c>
      <c r="Z11" s="41">
        <v>200</v>
      </c>
      <c r="AA11" s="41">
        <v>200</v>
      </c>
      <c r="AB11" s="41"/>
      <c r="AC11" s="41"/>
      <c r="AD11" s="41"/>
      <c r="AE11" s="41"/>
      <c r="AF11" s="41"/>
      <c r="AG11" s="41"/>
      <c r="AH11" s="42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</row>
    <row r="12" spans="1:152" s="46" customFormat="1" ht="15.45" x14ac:dyDescent="0.4">
      <c r="A12" s="43" t="s">
        <v>42</v>
      </c>
      <c r="B12" s="44">
        <f t="shared" ref="B12:AH12" si="0">(B7*B8)+(B10*B11)</f>
        <v>700</v>
      </c>
      <c r="C12" s="44">
        <f t="shared" si="0"/>
        <v>1240.3125</v>
      </c>
      <c r="D12" s="44">
        <f t="shared" si="0"/>
        <v>850.05808839538417</v>
      </c>
      <c r="E12" s="44">
        <f t="shared" si="0"/>
        <v>920.05808839538417</v>
      </c>
      <c r="F12" s="44">
        <f t="shared" si="0"/>
        <v>576.08634920634915</v>
      </c>
      <c r="G12" s="44">
        <f t="shared" si="0"/>
        <v>840</v>
      </c>
      <c r="H12" s="44">
        <f t="shared" si="0"/>
        <v>1738.3400000000001</v>
      </c>
      <c r="I12" s="44">
        <f t="shared" si="0"/>
        <v>1054.5</v>
      </c>
      <c r="J12" s="44">
        <f t="shared" si="0"/>
        <v>1054.5</v>
      </c>
      <c r="K12" s="44">
        <f t="shared" si="0"/>
        <v>1054.5</v>
      </c>
      <c r="L12" s="44">
        <f t="shared" si="0"/>
        <v>1186.1016000000002</v>
      </c>
      <c r="M12" s="44">
        <f t="shared" si="0"/>
        <v>0</v>
      </c>
      <c r="N12" s="44">
        <f t="shared" si="0"/>
        <v>0</v>
      </c>
      <c r="O12" s="44">
        <f t="shared" si="0"/>
        <v>0</v>
      </c>
      <c r="P12" s="44">
        <f t="shared" si="0"/>
        <v>773.74629841269837</v>
      </c>
      <c r="Q12" s="44">
        <f t="shared" si="0"/>
        <v>804.97131488849823</v>
      </c>
      <c r="R12" s="44">
        <f t="shared" si="0"/>
        <v>685</v>
      </c>
      <c r="S12" s="44">
        <f t="shared" si="0"/>
        <v>685</v>
      </c>
      <c r="T12" s="44">
        <f t="shared" si="0"/>
        <v>685</v>
      </c>
      <c r="U12" s="44">
        <f t="shared" si="0"/>
        <v>720</v>
      </c>
      <c r="V12" s="44">
        <f t="shared" si="0"/>
        <v>720</v>
      </c>
      <c r="W12" s="44">
        <f>(W7*W8)+(W10*W11)</f>
        <v>1207.48</v>
      </c>
      <c r="X12" s="44">
        <f t="shared" si="0"/>
        <v>1207.48</v>
      </c>
      <c r="Y12" s="44">
        <f t="shared" si="0"/>
        <v>1186.3</v>
      </c>
      <c r="Z12" s="44">
        <f t="shared" si="0"/>
        <v>1186.3</v>
      </c>
      <c r="AA12" s="44">
        <f t="shared" si="0"/>
        <v>841.60000000000014</v>
      </c>
      <c r="AB12" s="44">
        <f t="shared" si="0"/>
        <v>1122.0674999999999</v>
      </c>
      <c r="AC12" s="44">
        <f t="shared" si="0"/>
        <v>1054</v>
      </c>
      <c r="AD12" s="44">
        <f t="shared" si="0"/>
        <v>850</v>
      </c>
      <c r="AE12" s="44">
        <f t="shared" si="0"/>
        <v>1504.5</v>
      </c>
      <c r="AF12" s="44">
        <f t="shared" si="0"/>
        <v>795.85</v>
      </c>
      <c r="AG12" s="44">
        <f t="shared" si="0"/>
        <v>420.00000000000006</v>
      </c>
      <c r="AH12" s="45">
        <f t="shared" si="0"/>
        <v>615.6</v>
      </c>
    </row>
    <row r="13" spans="1:152" s="10" customFormat="1" ht="15.45" x14ac:dyDescent="0.4">
      <c r="A13" s="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92"/>
      <c r="N13" s="92"/>
      <c r="O13" s="92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8"/>
    </row>
    <row r="14" spans="1:152" s="4" customFormat="1" ht="15.45" x14ac:dyDescent="0.4">
      <c r="A14" s="19" t="s">
        <v>43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92"/>
      <c r="N14" s="92"/>
      <c r="O14" s="92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50"/>
    </row>
    <row r="15" spans="1:152" ht="15.45" x14ac:dyDescent="0.4">
      <c r="A15" s="19" t="s">
        <v>44</v>
      </c>
      <c r="AH15" s="51"/>
    </row>
    <row r="16" spans="1:152" s="55" customFormat="1" ht="15.45" x14ac:dyDescent="0.4">
      <c r="A16" s="52" t="s">
        <v>45</v>
      </c>
      <c r="B16" s="53"/>
      <c r="C16" s="53"/>
      <c r="D16" s="53">
        <v>65.95</v>
      </c>
      <c r="E16" s="53">
        <v>65.95</v>
      </c>
      <c r="F16" s="53">
        <v>93.25</v>
      </c>
      <c r="G16" s="53">
        <v>67.400000000000006</v>
      </c>
      <c r="H16" s="53">
        <v>139.5</v>
      </c>
      <c r="I16" s="53">
        <v>110.85000000000001</v>
      </c>
      <c r="J16" s="53">
        <v>86.45</v>
      </c>
      <c r="K16" s="53">
        <v>110.85000000000001</v>
      </c>
      <c r="L16" s="53">
        <v>120.60000000000001</v>
      </c>
      <c r="M16" s="53">
        <v>56.375</v>
      </c>
      <c r="N16" s="53">
        <v>41.400000000000006</v>
      </c>
      <c r="O16" s="53">
        <v>66.95</v>
      </c>
      <c r="P16" s="53">
        <v>52.2</v>
      </c>
      <c r="Q16" s="53">
        <v>44.6</v>
      </c>
      <c r="R16" s="53">
        <v>68.100000000000009</v>
      </c>
      <c r="S16" s="53">
        <v>68.100000000000009</v>
      </c>
      <c r="T16" s="53">
        <v>95.850000000000009</v>
      </c>
      <c r="U16" s="53"/>
      <c r="V16" s="53"/>
      <c r="W16" s="53">
        <v>80.650000000000006</v>
      </c>
      <c r="X16" s="53">
        <v>80.650000000000006</v>
      </c>
      <c r="Y16" s="53">
        <v>79.150000000000006</v>
      </c>
      <c r="Z16" s="53">
        <v>79.150000000000006</v>
      </c>
      <c r="AA16" s="53">
        <v>83.350000000000009</v>
      </c>
      <c r="AB16" s="53">
        <v>110.5</v>
      </c>
      <c r="AC16" s="53">
        <v>114</v>
      </c>
      <c r="AD16" s="53">
        <v>113.55000000000001</v>
      </c>
      <c r="AE16" s="53">
        <v>98.550000000000011</v>
      </c>
      <c r="AF16" s="53">
        <v>125.10000000000001</v>
      </c>
      <c r="AG16" s="53">
        <v>112.5</v>
      </c>
      <c r="AH16" s="54">
        <v>106.4</v>
      </c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</row>
    <row r="17" spans="1:152" s="36" customFormat="1" ht="15.45" x14ac:dyDescent="0.4">
      <c r="A17" s="56" t="s">
        <v>46</v>
      </c>
      <c r="B17" s="57"/>
      <c r="C17" s="57"/>
      <c r="D17" s="57"/>
      <c r="E17" s="57"/>
      <c r="F17" s="57"/>
      <c r="G17" s="57"/>
      <c r="H17" s="57"/>
      <c r="I17" s="57">
        <v>4</v>
      </c>
      <c r="J17" s="57">
        <v>4</v>
      </c>
      <c r="K17" s="57">
        <v>4</v>
      </c>
      <c r="L17" s="57">
        <v>4</v>
      </c>
      <c r="M17" s="57"/>
      <c r="N17" s="57"/>
      <c r="O17" s="57"/>
      <c r="P17" s="57"/>
      <c r="Q17" s="57"/>
      <c r="R17" s="57">
        <v>13</v>
      </c>
      <c r="S17" s="57">
        <v>13</v>
      </c>
      <c r="T17" s="57">
        <v>13</v>
      </c>
      <c r="U17" s="57"/>
      <c r="V17" s="57"/>
      <c r="W17" s="57"/>
      <c r="X17" s="57"/>
      <c r="Y17" s="57"/>
      <c r="Z17" s="57"/>
      <c r="AA17" s="57"/>
      <c r="AB17" s="57"/>
      <c r="AC17" s="57"/>
      <c r="AD17" s="57">
        <v>6.4</v>
      </c>
      <c r="AE17" s="57"/>
      <c r="AF17" s="57"/>
      <c r="AG17" s="57"/>
      <c r="AH17" s="58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</row>
    <row r="18" spans="1:152" s="36" customFormat="1" ht="15.45" x14ac:dyDescent="0.4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8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</row>
    <row r="19" spans="1:152" s="36" customFormat="1" ht="15.45" x14ac:dyDescent="0.4">
      <c r="A19" s="56" t="s">
        <v>47</v>
      </c>
      <c r="B19" s="57"/>
      <c r="C19" s="57">
        <v>30.950000000000003</v>
      </c>
      <c r="D19" s="57">
        <v>58.75</v>
      </c>
      <c r="E19" s="57">
        <v>38.1</v>
      </c>
      <c r="F19" s="57">
        <v>78.600000000000009</v>
      </c>
      <c r="G19" s="57">
        <v>155</v>
      </c>
      <c r="H19" s="57">
        <v>27.200000000000003</v>
      </c>
      <c r="I19" s="57">
        <v>126.4</v>
      </c>
      <c r="J19" s="57">
        <v>126.4</v>
      </c>
      <c r="K19" s="57">
        <v>126.4</v>
      </c>
      <c r="L19" s="57">
        <v>126.4</v>
      </c>
      <c r="M19" s="57">
        <v>95.25</v>
      </c>
      <c r="N19" s="57">
        <v>61.25</v>
      </c>
      <c r="O19" s="57">
        <v>37.4</v>
      </c>
      <c r="P19" s="57">
        <v>30.6</v>
      </c>
      <c r="Q19" s="57">
        <v>61.25</v>
      </c>
      <c r="R19" s="57"/>
      <c r="S19" s="57"/>
      <c r="T19" s="57"/>
      <c r="U19" s="57">
        <v>52.5</v>
      </c>
      <c r="V19" s="57">
        <v>52.5</v>
      </c>
      <c r="W19" s="57">
        <v>77.300000000000011</v>
      </c>
      <c r="X19" s="57">
        <v>77.300000000000011</v>
      </c>
      <c r="Y19" s="57">
        <v>118.10000000000001</v>
      </c>
      <c r="Z19" s="57">
        <v>118.10000000000001</v>
      </c>
      <c r="AA19" s="57">
        <v>69.600000000000009</v>
      </c>
      <c r="AB19" s="57">
        <v>27.200000000000003</v>
      </c>
      <c r="AC19" s="57"/>
      <c r="AD19" s="57"/>
      <c r="AE19" s="57"/>
      <c r="AF19" s="57"/>
      <c r="AG19" s="57"/>
      <c r="AH19" s="58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</row>
    <row r="20" spans="1:152" s="36" customFormat="1" ht="17.600000000000001" x14ac:dyDescent="0.5">
      <c r="A20" s="56" t="s">
        <v>48</v>
      </c>
      <c r="B20" s="57">
        <v>32.4</v>
      </c>
      <c r="C20" s="57">
        <v>41.650000000000006</v>
      </c>
      <c r="D20" s="57">
        <v>20.8</v>
      </c>
      <c r="E20" s="57">
        <v>20.8</v>
      </c>
      <c r="F20" s="57">
        <v>43</v>
      </c>
      <c r="G20" s="57">
        <v>62.7</v>
      </c>
      <c r="H20" s="57">
        <v>27.3</v>
      </c>
      <c r="I20" s="57">
        <v>58.150000000000006</v>
      </c>
      <c r="J20" s="57">
        <v>58.150000000000006</v>
      </c>
      <c r="K20" s="57">
        <v>58.150000000000006</v>
      </c>
      <c r="L20" s="57">
        <v>86.800000000000011</v>
      </c>
      <c r="M20" s="57">
        <v>73.600000000000009</v>
      </c>
      <c r="N20" s="57">
        <v>37.550000000000004</v>
      </c>
      <c r="O20" s="57">
        <v>16.400000000000002</v>
      </c>
      <c r="P20" s="57">
        <v>16.150000000000002</v>
      </c>
      <c r="Q20" s="57">
        <v>16.150000000000002</v>
      </c>
      <c r="R20" s="57">
        <v>32.5</v>
      </c>
      <c r="S20" s="57">
        <v>32.5</v>
      </c>
      <c r="T20" s="57">
        <v>32.5</v>
      </c>
      <c r="U20" s="57"/>
      <c r="V20" s="57"/>
      <c r="W20" s="57">
        <v>41.650000000000006</v>
      </c>
      <c r="X20" s="57">
        <v>41.650000000000006</v>
      </c>
      <c r="Y20" s="57">
        <v>39.400000000000006</v>
      </c>
      <c r="Z20" s="57">
        <v>39.400000000000006</v>
      </c>
      <c r="AA20" s="57">
        <v>25.35</v>
      </c>
      <c r="AB20" s="57">
        <v>27.3</v>
      </c>
      <c r="AC20" s="57"/>
      <c r="AD20" s="57"/>
      <c r="AE20" s="57"/>
      <c r="AF20" s="57"/>
      <c r="AG20" s="57"/>
      <c r="AH20" s="58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</row>
    <row r="21" spans="1:152" s="36" customFormat="1" ht="17.600000000000001" x14ac:dyDescent="0.5">
      <c r="A21" s="56" t="s">
        <v>49</v>
      </c>
      <c r="B21" s="57">
        <v>83.100000000000009</v>
      </c>
      <c r="C21" s="57">
        <v>106.85000000000001</v>
      </c>
      <c r="D21" s="57">
        <v>10.8</v>
      </c>
      <c r="E21" s="57">
        <v>10.8</v>
      </c>
      <c r="F21" s="57">
        <v>14.05</v>
      </c>
      <c r="G21" s="57">
        <v>20.450000000000003</v>
      </c>
      <c r="H21" s="57">
        <v>18.2</v>
      </c>
      <c r="I21" s="57">
        <v>26.150000000000002</v>
      </c>
      <c r="J21" s="57">
        <v>26.150000000000002</v>
      </c>
      <c r="K21" s="57">
        <v>26.150000000000002</v>
      </c>
      <c r="L21" s="57">
        <v>122.45</v>
      </c>
      <c r="M21" s="57">
        <v>104.25</v>
      </c>
      <c r="N21" s="57">
        <v>110.2</v>
      </c>
      <c r="O21" s="57">
        <v>53.400000000000006</v>
      </c>
      <c r="P21" s="57">
        <v>8.3000000000000007</v>
      </c>
      <c r="Q21" s="57">
        <v>8.3000000000000007</v>
      </c>
      <c r="R21" s="57">
        <v>35.550000000000004</v>
      </c>
      <c r="S21" s="57">
        <v>35.550000000000004</v>
      </c>
      <c r="T21" s="57">
        <v>35.550000000000004</v>
      </c>
      <c r="U21" s="57"/>
      <c r="V21" s="57"/>
      <c r="W21" s="57">
        <v>17.05</v>
      </c>
      <c r="X21" s="57">
        <v>17.05</v>
      </c>
      <c r="Y21" s="57">
        <v>16.150000000000002</v>
      </c>
      <c r="Z21" s="57">
        <v>16.150000000000002</v>
      </c>
      <c r="AA21" s="57">
        <v>10.4</v>
      </c>
      <c r="AB21" s="57">
        <v>18.2</v>
      </c>
      <c r="AC21" s="57"/>
      <c r="AD21" s="57"/>
      <c r="AE21" s="57"/>
      <c r="AF21" s="57"/>
      <c r="AG21" s="57"/>
      <c r="AH21" s="58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</row>
    <row r="22" spans="1:152" s="36" customFormat="1" ht="15.45" x14ac:dyDescent="0.4">
      <c r="A22" s="56" t="s">
        <v>50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>
        <v>100</v>
      </c>
      <c r="AD22" s="57"/>
      <c r="AE22" s="57">
        <v>100</v>
      </c>
      <c r="AF22" s="57">
        <v>100</v>
      </c>
      <c r="AG22" s="57"/>
      <c r="AH22" s="58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</row>
    <row r="23" spans="1:152" s="36" customFormat="1" ht="15.45" x14ac:dyDescent="0.4">
      <c r="A23" s="56" t="s">
        <v>51</v>
      </c>
      <c r="B23" s="57"/>
      <c r="C23" s="57">
        <v>30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>
        <v>50</v>
      </c>
      <c r="AD23" s="57">
        <v>50</v>
      </c>
      <c r="AE23" s="57">
        <v>50</v>
      </c>
      <c r="AF23" s="57">
        <v>50</v>
      </c>
      <c r="AG23" s="57">
        <v>50</v>
      </c>
      <c r="AH23" s="58">
        <v>50</v>
      </c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</row>
    <row r="24" spans="1:152" s="36" customFormat="1" ht="15.45" x14ac:dyDescent="0.4">
      <c r="A24" s="56" t="s">
        <v>52</v>
      </c>
      <c r="B24" s="57"/>
      <c r="C24" s="57">
        <v>10.850000000000001</v>
      </c>
      <c r="D24" s="57">
        <v>22.25</v>
      </c>
      <c r="E24" s="57">
        <v>22.25</v>
      </c>
      <c r="F24" s="57">
        <v>21.75</v>
      </c>
      <c r="G24" s="57">
        <v>23.650000000000002</v>
      </c>
      <c r="H24" s="57">
        <v>92.050000000000011</v>
      </c>
      <c r="I24" s="57">
        <v>30.8</v>
      </c>
      <c r="J24" s="57">
        <v>36.25</v>
      </c>
      <c r="K24" s="57">
        <v>42.2</v>
      </c>
      <c r="L24" s="57">
        <v>30.8</v>
      </c>
      <c r="M24" s="57">
        <v>30.8</v>
      </c>
      <c r="N24" s="57">
        <v>11.600000000000001</v>
      </c>
      <c r="O24" s="57">
        <v>11.600000000000001</v>
      </c>
      <c r="P24" s="57">
        <v>37.85</v>
      </c>
      <c r="Q24" s="57">
        <v>8.75</v>
      </c>
      <c r="R24" s="57">
        <v>73</v>
      </c>
      <c r="S24" s="57">
        <v>84.2</v>
      </c>
      <c r="T24" s="57">
        <v>25.1</v>
      </c>
      <c r="U24" s="57"/>
      <c r="V24" s="57"/>
      <c r="W24" s="57">
        <v>11.3</v>
      </c>
      <c r="X24" s="57">
        <v>11.3</v>
      </c>
      <c r="Y24" s="57">
        <v>11.3</v>
      </c>
      <c r="Z24" s="57">
        <v>11.3</v>
      </c>
      <c r="AA24" s="57">
        <v>11.3</v>
      </c>
      <c r="AB24" s="57">
        <v>92.050000000000011</v>
      </c>
      <c r="AC24" s="57"/>
      <c r="AD24" s="57"/>
      <c r="AE24" s="57"/>
      <c r="AF24" s="57"/>
      <c r="AG24" s="57"/>
      <c r="AH24" s="58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</row>
    <row r="25" spans="1:152" s="36" customFormat="1" ht="15.45" x14ac:dyDescent="0.4">
      <c r="A25" s="56" t="s">
        <v>53</v>
      </c>
      <c r="B25" s="57"/>
      <c r="C25" s="57">
        <v>6.4</v>
      </c>
      <c r="D25" s="57"/>
      <c r="E25" s="57"/>
      <c r="F25" s="57">
        <v>29.5</v>
      </c>
      <c r="G25" s="57">
        <v>29.5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8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</row>
    <row r="26" spans="1:152" s="36" customFormat="1" ht="15.45" x14ac:dyDescent="0.4">
      <c r="A26" s="56" t="s">
        <v>54</v>
      </c>
      <c r="B26" s="57"/>
      <c r="C26" s="57"/>
      <c r="D26" s="57">
        <v>29.450000000000003</v>
      </c>
      <c r="E26" s="57">
        <v>29.450000000000003</v>
      </c>
      <c r="F26" s="57">
        <v>23.450000000000003</v>
      </c>
      <c r="G26" s="57">
        <v>23.450000000000003</v>
      </c>
      <c r="H26" s="57">
        <v>51.1</v>
      </c>
      <c r="I26" s="57"/>
      <c r="J26" s="57"/>
      <c r="K26" s="57"/>
      <c r="L26" s="57"/>
      <c r="M26" s="57"/>
      <c r="N26" s="57">
        <v>11.55</v>
      </c>
      <c r="O26" s="57">
        <v>11.55</v>
      </c>
      <c r="P26" s="57"/>
      <c r="Q26" s="57">
        <v>29.450000000000003</v>
      </c>
      <c r="R26" s="57"/>
      <c r="S26" s="57"/>
      <c r="T26" s="57"/>
      <c r="U26" s="57"/>
      <c r="V26" s="57"/>
      <c r="W26" s="57">
        <v>41</v>
      </c>
      <c r="X26" s="57">
        <v>41</v>
      </c>
      <c r="Y26" s="57">
        <v>41</v>
      </c>
      <c r="Z26" s="57">
        <v>41</v>
      </c>
      <c r="AA26" s="57">
        <v>29.450000000000003</v>
      </c>
      <c r="AB26" s="57">
        <v>60.85</v>
      </c>
      <c r="AC26" s="57"/>
      <c r="AD26" s="57"/>
      <c r="AE26" s="57"/>
      <c r="AF26" s="57"/>
      <c r="AG26" s="57"/>
      <c r="AH26" s="58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</row>
    <row r="27" spans="1:152" s="36" customFormat="1" ht="15.45" x14ac:dyDescent="0.4">
      <c r="A27" s="56" t="s">
        <v>55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>
        <v>20.6</v>
      </c>
      <c r="R27" s="57"/>
      <c r="S27" s="57"/>
      <c r="T27" s="57"/>
      <c r="U27" s="57"/>
      <c r="V27" s="57"/>
      <c r="W27" s="57">
        <v>20.6</v>
      </c>
      <c r="X27" s="57">
        <v>20.6</v>
      </c>
      <c r="Y27" s="57">
        <v>20.6</v>
      </c>
      <c r="Z27" s="57">
        <v>20.6</v>
      </c>
      <c r="AA27" s="57"/>
      <c r="AB27" s="57"/>
      <c r="AC27" s="57"/>
      <c r="AD27" s="57"/>
      <c r="AE27" s="57"/>
      <c r="AF27" s="57"/>
      <c r="AG27" s="57"/>
      <c r="AH27" s="58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</row>
    <row r="28" spans="1:152" s="31" customFormat="1" ht="15.45" x14ac:dyDescent="0.4">
      <c r="A28" s="61" t="s">
        <v>56</v>
      </c>
      <c r="B28" s="62">
        <f>SUM(B16:B27)</f>
        <v>115.5</v>
      </c>
      <c r="C28" s="62">
        <f>SUM(C16:C27)</f>
        <v>226.70000000000002</v>
      </c>
      <c r="D28" s="62">
        <f t="shared" ref="D28:AH28" si="1">SUM(D16:D27)</f>
        <v>208</v>
      </c>
      <c r="E28" s="62">
        <f t="shared" si="1"/>
        <v>187.35000000000002</v>
      </c>
      <c r="F28" s="62">
        <f t="shared" si="1"/>
        <v>303.60000000000002</v>
      </c>
      <c r="G28" s="62">
        <f t="shared" si="1"/>
        <v>382.15</v>
      </c>
      <c r="H28" s="62">
        <f t="shared" si="1"/>
        <v>355.35</v>
      </c>
      <c r="I28" s="62">
        <f t="shared" si="1"/>
        <v>356.34999999999997</v>
      </c>
      <c r="J28" s="62">
        <f t="shared" si="1"/>
        <v>337.4</v>
      </c>
      <c r="K28" s="62">
        <f t="shared" si="1"/>
        <v>367.74999999999994</v>
      </c>
      <c r="L28" s="62">
        <f t="shared" si="1"/>
        <v>491.05</v>
      </c>
      <c r="M28" s="62">
        <f t="shared" si="1"/>
        <v>360.27500000000003</v>
      </c>
      <c r="N28" s="62">
        <f t="shared" si="1"/>
        <v>273.55000000000007</v>
      </c>
      <c r="O28" s="62">
        <f t="shared" si="1"/>
        <v>197.3</v>
      </c>
      <c r="P28" s="62">
        <f t="shared" si="1"/>
        <v>145.10000000000002</v>
      </c>
      <c r="Q28" s="62">
        <f t="shared" si="1"/>
        <v>189.1</v>
      </c>
      <c r="R28" s="62">
        <f t="shared" si="1"/>
        <v>222.15</v>
      </c>
      <c r="S28" s="62">
        <f t="shared" si="1"/>
        <v>233.35000000000002</v>
      </c>
      <c r="T28" s="62">
        <f t="shared" si="1"/>
        <v>202.00000000000003</v>
      </c>
      <c r="U28" s="62">
        <f t="shared" si="1"/>
        <v>52.5</v>
      </c>
      <c r="V28" s="62">
        <f t="shared" si="1"/>
        <v>52.5</v>
      </c>
      <c r="W28" s="62">
        <f t="shared" si="1"/>
        <v>289.55000000000007</v>
      </c>
      <c r="X28" s="62">
        <f t="shared" si="1"/>
        <v>289.55000000000007</v>
      </c>
      <c r="Y28" s="62">
        <f t="shared" si="1"/>
        <v>325.70000000000005</v>
      </c>
      <c r="Z28" s="62">
        <f t="shared" si="1"/>
        <v>325.70000000000005</v>
      </c>
      <c r="AA28" s="62">
        <f t="shared" si="1"/>
        <v>229.45000000000005</v>
      </c>
      <c r="AB28" s="62">
        <f t="shared" si="1"/>
        <v>336.1</v>
      </c>
      <c r="AC28" s="62">
        <f t="shared" si="1"/>
        <v>264</v>
      </c>
      <c r="AD28" s="62">
        <f t="shared" si="1"/>
        <v>169.95000000000002</v>
      </c>
      <c r="AE28" s="62">
        <f t="shared" si="1"/>
        <v>248.55</v>
      </c>
      <c r="AF28" s="62">
        <f t="shared" si="1"/>
        <v>275.10000000000002</v>
      </c>
      <c r="AG28" s="62">
        <f t="shared" si="1"/>
        <v>162.5</v>
      </c>
      <c r="AH28" s="62">
        <f t="shared" si="1"/>
        <v>156.4</v>
      </c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</row>
    <row r="29" spans="1:152" s="36" customFormat="1" ht="15.45" x14ac:dyDescent="0.4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94"/>
      <c r="N29" s="94"/>
      <c r="O29" s="94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8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</row>
    <row r="30" spans="1:152" s="36" customFormat="1" ht="15.45" x14ac:dyDescent="0.4">
      <c r="A30" s="56" t="s">
        <v>57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94"/>
      <c r="N30" s="94"/>
      <c r="O30" s="94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>
        <v>40</v>
      </c>
      <c r="AD30" s="57">
        <v>20</v>
      </c>
      <c r="AE30" s="57">
        <v>40</v>
      </c>
      <c r="AF30" s="57">
        <v>40</v>
      </c>
      <c r="AG30" s="57">
        <v>40</v>
      </c>
      <c r="AH30" s="58">
        <v>40</v>
      </c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</row>
    <row r="31" spans="1:152" s="36" customFormat="1" ht="15.45" x14ac:dyDescent="0.4">
      <c r="A31" s="63" t="s">
        <v>199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94"/>
      <c r="N31" s="94"/>
      <c r="O31" s="94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8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</row>
    <row r="32" spans="1:152" s="36" customFormat="1" ht="15.45" x14ac:dyDescent="0.4">
      <c r="A32" s="56" t="s">
        <v>200</v>
      </c>
      <c r="B32" s="57"/>
      <c r="C32" s="57"/>
      <c r="D32" s="57">
        <v>69.100000000000009</v>
      </c>
      <c r="E32" s="57">
        <v>69.100000000000009</v>
      </c>
      <c r="F32" s="57">
        <v>69.100000000000009</v>
      </c>
      <c r="G32" s="57">
        <v>26.05</v>
      </c>
      <c r="H32" s="57">
        <v>114.55000000000001</v>
      </c>
      <c r="I32" s="57">
        <v>78.7</v>
      </c>
      <c r="J32" s="57">
        <v>78.7</v>
      </c>
      <c r="K32" s="57"/>
      <c r="L32" s="57">
        <v>78.7</v>
      </c>
      <c r="M32" s="57"/>
      <c r="N32" s="57"/>
      <c r="O32" s="57"/>
      <c r="P32" s="57">
        <v>69.100000000000009</v>
      </c>
      <c r="Q32" s="57">
        <v>69.100000000000009</v>
      </c>
      <c r="R32" s="57">
        <v>69.079679999999996</v>
      </c>
      <c r="S32" s="57"/>
      <c r="T32" s="57"/>
      <c r="U32" s="57"/>
      <c r="V32" s="57"/>
      <c r="W32" s="57">
        <v>69.079679999999996</v>
      </c>
      <c r="X32" s="57"/>
      <c r="Y32" s="57">
        <v>69.079679999999996</v>
      </c>
      <c r="Z32" s="57"/>
      <c r="AA32" s="57">
        <v>69.100000000000009</v>
      </c>
      <c r="AB32" s="57">
        <v>76.5</v>
      </c>
      <c r="AC32" s="57">
        <v>120.53818742857142</v>
      </c>
      <c r="AD32" s="57">
        <v>171.77131199999999</v>
      </c>
      <c r="AE32" s="57">
        <v>91.89561599999999</v>
      </c>
      <c r="AF32" s="57">
        <v>91.89561599999999</v>
      </c>
      <c r="AG32" s="57">
        <v>91.89561599999999</v>
      </c>
      <c r="AH32" s="58">
        <v>91.89561599999999</v>
      </c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</row>
    <row r="33" spans="1:152" s="36" customFormat="1" ht="15.45" x14ac:dyDescent="0.4">
      <c r="A33" s="56" t="s">
        <v>201</v>
      </c>
      <c r="B33" s="57"/>
      <c r="C33" s="57"/>
      <c r="D33" s="57">
        <v>23.200000000000003</v>
      </c>
      <c r="E33" s="57">
        <v>23.200000000000003</v>
      </c>
      <c r="F33" s="57">
        <v>23.200000000000003</v>
      </c>
      <c r="G33" s="57">
        <v>23.200000000000003</v>
      </c>
      <c r="H33" s="57">
        <v>28.200000000000003</v>
      </c>
      <c r="I33" s="57">
        <v>28.200000000000003</v>
      </c>
      <c r="J33" s="57">
        <v>28.200000000000003</v>
      </c>
      <c r="K33" s="57">
        <v>29.200000000000003</v>
      </c>
      <c r="L33" s="57">
        <v>28.200000000000003</v>
      </c>
      <c r="M33" s="57">
        <v>29.200000000000003</v>
      </c>
      <c r="N33" s="57">
        <v>29.200000000000003</v>
      </c>
      <c r="O33" s="57">
        <v>29.200000000000003</v>
      </c>
      <c r="P33" s="57">
        <v>23.200000000000003</v>
      </c>
      <c r="Q33" s="57">
        <v>23.200000000000003</v>
      </c>
      <c r="R33" s="57">
        <v>28.223904000000001</v>
      </c>
      <c r="S33" s="57">
        <v>30.200000000000003</v>
      </c>
      <c r="T33" s="57">
        <v>30.200000000000003</v>
      </c>
      <c r="U33" s="57"/>
      <c r="V33" s="57"/>
      <c r="W33" s="57">
        <v>23.223904000000001</v>
      </c>
      <c r="X33" s="57">
        <v>29.200000000000003</v>
      </c>
      <c r="Y33" s="57">
        <v>23.223904000000001</v>
      </c>
      <c r="Z33" s="57">
        <v>29.200000000000003</v>
      </c>
      <c r="AA33" s="57">
        <v>23.200000000000003</v>
      </c>
      <c r="AB33" s="57">
        <v>32.200000000000003</v>
      </c>
      <c r="AC33" s="57">
        <v>27.874217142857141</v>
      </c>
      <c r="AD33" s="57">
        <v>29.185542857142856</v>
      </c>
      <c r="AE33" s="57">
        <v>24.185542857142856</v>
      </c>
      <c r="AF33" s="57">
        <v>24.185542857142856</v>
      </c>
      <c r="AG33" s="57">
        <v>23.91235</v>
      </c>
      <c r="AH33" s="58">
        <v>23.91235</v>
      </c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</row>
    <row r="34" spans="1:152" s="36" customFormat="1" ht="15.45" x14ac:dyDescent="0.4">
      <c r="A34" s="56" t="s">
        <v>202</v>
      </c>
      <c r="B34" s="57">
        <v>34</v>
      </c>
      <c r="C34" s="57">
        <v>34</v>
      </c>
      <c r="D34" s="57">
        <v>17</v>
      </c>
      <c r="E34" s="57">
        <v>17</v>
      </c>
      <c r="F34" s="57">
        <v>17</v>
      </c>
      <c r="G34" s="57">
        <v>34</v>
      </c>
      <c r="H34" s="57">
        <v>17</v>
      </c>
      <c r="I34" s="57">
        <v>17</v>
      </c>
      <c r="J34" s="57">
        <v>17</v>
      </c>
      <c r="K34" s="57">
        <v>17</v>
      </c>
      <c r="L34" s="57">
        <v>17</v>
      </c>
      <c r="M34" s="57">
        <v>17</v>
      </c>
      <c r="N34" s="57">
        <v>17</v>
      </c>
      <c r="O34" s="57">
        <v>17</v>
      </c>
      <c r="P34" s="57">
        <v>17</v>
      </c>
      <c r="Q34" s="57">
        <v>17</v>
      </c>
      <c r="R34" s="57">
        <v>17</v>
      </c>
      <c r="S34" s="57">
        <v>17</v>
      </c>
      <c r="T34" s="57">
        <v>17</v>
      </c>
      <c r="U34" s="57">
        <v>17</v>
      </c>
      <c r="V34" s="57">
        <v>17</v>
      </c>
      <c r="W34" s="57">
        <v>17</v>
      </c>
      <c r="X34" s="57">
        <v>17</v>
      </c>
      <c r="Y34" s="57">
        <v>34</v>
      </c>
      <c r="Z34" s="57">
        <v>34</v>
      </c>
      <c r="AA34" s="57">
        <v>17</v>
      </c>
      <c r="AB34" s="57">
        <v>17</v>
      </c>
      <c r="AC34" s="57"/>
      <c r="AD34" s="57"/>
      <c r="AE34" s="57"/>
      <c r="AF34" s="57"/>
      <c r="AG34" s="57"/>
      <c r="AH34" s="58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</row>
    <row r="35" spans="1:152" s="36" customFormat="1" ht="15.45" x14ac:dyDescent="0.4">
      <c r="A35" s="56" t="s">
        <v>203</v>
      </c>
      <c r="B35" s="57"/>
      <c r="C35" s="57">
        <v>27.5</v>
      </c>
      <c r="D35" s="57">
        <v>27.5</v>
      </c>
      <c r="E35" s="57">
        <v>27.5</v>
      </c>
      <c r="F35" s="57">
        <v>41.300000000000004</v>
      </c>
      <c r="G35" s="57">
        <v>41.300000000000004</v>
      </c>
      <c r="H35" s="57">
        <v>55.050000000000004</v>
      </c>
      <c r="I35" s="57">
        <v>13.75</v>
      </c>
      <c r="J35" s="57">
        <v>13.75</v>
      </c>
      <c r="K35" s="57">
        <v>27.5</v>
      </c>
      <c r="L35" s="57">
        <v>13.75</v>
      </c>
      <c r="M35" s="57">
        <v>13.75</v>
      </c>
      <c r="N35" s="57">
        <v>27.5</v>
      </c>
      <c r="O35" s="57">
        <v>27.5</v>
      </c>
      <c r="P35" s="57">
        <v>27.5</v>
      </c>
      <c r="Q35" s="57">
        <v>41.300000000000004</v>
      </c>
      <c r="R35" s="57">
        <v>13.75</v>
      </c>
      <c r="S35" s="57">
        <v>27.5</v>
      </c>
      <c r="T35" s="57">
        <v>27.5</v>
      </c>
      <c r="U35" s="57"/>
      <c r="V35" s="57"/>
      <c r="W35" s="57">
        <v>41.300000000000004</v>
      </c>
      <c r="X35" s="57">
        <v>41.300000000000004</v>
      </c>
      <c r="Y35" s="57">
        <v>41.300000000000004</v>
      </c>
      <c r="Z35" s="57">
        <v>41.300000000000004</v>
      </c>
      <c r="AA35" s="57">
        <v>27.5</v>
      </c>
      <c r="AB35" s="57">
        <v>68.8</v>
      </c>
      <c r="AC35" s="57"/>
      <c r="AD35" s="57"/>
      <c r="AE35" s="57"/>
      <c r="AF35" s="57"/>
      <c r="AG35" s="57"/>
      <c r="AH35" s="58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</row>
    <row r="36" spans="1:152" s="36" customFormat="1" ht="15.45" x14ac:dyDescent="0.4">
      <c r="A36" s="56" t="s">
        <v>204</v>
      </c>
      <c r="B36" s="57">
        <v>155.51631180952381</v>
      </c>
      <c r="C36" s="57">
        <v>262.34301205882355</v>
      </c>
      <c r="D36" s="57">
        <v>56.150000000000006</v>
      </c>
      <c r="E36" s="57">
        <v>56.150000000000006</v>
      </c>
      <c r="F36" s="57">
        <v>58.75</v>
      </c>
      <c r="G36" s="57">
        <v>58.75</v>
      </c>
      <c r="H36" s="57">
        <v>133.30000000000001</v>
      </c>
      <c r="I36" s="57">
        <v>58.350000000000009</v>
      </c>
      <c r="J36" s="57">
        <v>58.350000000000009</v>
      </c>
      <c r="K36" s="57">
        <v>58.350000000000009</v>
      </c>
      <c r="L36" s="57">
        <v>136.75</v>
      </c>
      <c r="M36" s="57">
        <v>328.40000000000003</v>
      </c>
      <c r="N36" s="57">
        <v>161.15</v>
      </c>
      <c r="O36" s="57">
        <v>114.65</v>
      </c>
      <c r="P36" s="57">
        <v>56.150000000000006</v>
      </c>
      <c r="Q36" s="57">
        <v>56.150000000000006</v>
      </c>
      <c r="R36" s="57">
        <v>56.150000000000006</v>
      </c>
      <c r="S36" s="57">
        <v>56.150000000000006</v>
      </c>
      <c r="T36" s="57">
        <v>56.150000000000006</v>
      </c>
      <c r="U36" s="57">
        <v>159.94314666666668</v>
      </c>
      <c r="V36" s="57">
        <v>159.94314666666668</v>
      </c>
      <c r="W36" s="57">
        <v>56.150000000000006</v>
      </c>
      <c r="X36" s="57">
        <v>56.150000000000006</v>
      </c>
      <c r="Y36" s="57">
        <v>56.150000000000006</v>
      </c>
      <c r="Z36" s="57">
        <v>56.150000000000006</v>
      </c>
      <c r="AA36" s="57">
        <v>56.150000000000006</v>
      </c>
      <c r="AB36" s="57">
        <v>69.75</v>
      </c>
      <c r="AC36" s="57">
        <v>58.379251823352966</v>
      </c>
      <c r="AD36" s="57">
        <v>56.142334051984363</v>
      </c>
      <c r="AE36" s="57">
        <v>56.151191530756407</v>
      </c>
      <c r="AF36" s="57">
        <v>57.801191530756405</v>
      </c>
      <c r="AG36" s="57">
        <v>56.159067157797566</v>
      </c>
      <c r="AH36" s="58">
        <v>56.159067157797566</v>
      </c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</row>
    <row r="37" spans="1:152" s="36" customFormat="1" ht="15.45" x14ac:dyDescent="0.4">
      <c r="A37" s="56" t="s">
        <v>68</v>
      </c>
      <c r="B37" s="57">
        <v>54.95</v>
      </c>
      <c r="C37" s="57">
        <v>83.2</v>
      </c>
      <c r="D37" s="57">
        <v>15.950000000000001</v>
      </c>
      <c r="E37" s="57">
        <v>15.950000000000001</v>
      </c>
      <c r="F37" s="57">
        <v>10.75</v>
      </c>
      <c r="G37" s="57">
        <v>15.700000000000001</v>
      </c>
      <c r="H37" s="57">
        <v>12</v>
      </c>
      <c r="I37" s="57">
        <v>53.5</v>
      </c>
      <c r="J37" s="57">
        <v>53.5</v>
      </c>
      <c r="K37" s="57">
        <v>53.5</v>
      </c>
      <c r="L37" s="57"/>
      <c r="M37" s="57"/>
      <c r="N37" s="57"/>
      <c r="O37" s="57"/>
      <c r="P37" s="57">
        <v>6.1000000000000005</v>
      </c>
      <c r="Q37" s="57">
        <v>13.200000000000001</v>
      </c>
      <c r="R37" s="57">
        <v>14.25</v>
      </c>
      <c r="S37" s="57">
        <v>14.25</v>
      </c>
      <c r="T37" s="57">
        <v>14.25</v>
      </c>
      <c r="U37" s="57">
        <v>65.100000000000009</v>
      </c>
      <c r="V37" s="57">
        <v>65.100000000000009</v>
      </c>
      <c r="W37" s="57">
        <v>26.200000000000003</v>
      </c>
      <c r="X37" s="57">
        <v>26.200000000000003</v>
      </c>
      <c r="Y37" s="57">
        <v>24.75</v>
      </c>
      <c r="Z37" s="57">
        <v>24.75</v>
      </c>
      <c r="AA37" s="57">
        <v>15.950000000000001</v>
      </c>
      <c r="AB37" s="57">
        <v>12</v>
      </c>
      <c r="AC37" s="57">
        <v>35.85</v>
      </c>
      <c r="AD37" s="57">
        <v>10.55</v>
      </c>
      <c r="AE37" s="57">
        <v>16.8</v>
      </c>
      <c r="AF37" s="57">
        <v>15.15</v>
      </c>
      <c r="AG37" s="57">
        <v>12.75</v>
      </c>
      <c r="AH37" s="58">
        <v>10.5</v>
      </c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</row>
    <row r="38" spans="1:152" s="36" customFormat="1" ht="15.45" x14ac:dyDescent="0.4">
      <c r="A38" s="95" t="s">
        <v>205</v>
      </c>
      <c r="B38" s="96">
        <f>SUM(B32:B37)</f>
        <v>244.4663118095238</v>
      </c>
      <c r="C38" s="96">
        <f t="shared" ref="C38:AH38" si="2">SUM(C32:C37)</f>
        <v>407.04301205882354</v>
      </c>
      <c r="D38" s="96">
        <f t="shared" si="2"/>
        <v>208.9</v>
      </c>
      <c r="E38" s="96">
        <f t="shared" si="2"/>
        <v>208.9</v>
      </c>
      <c r="F38" s="96">
        <f t="shared" si="2"/>
        <v>220.10000000000002</v>
      </c>
      <c r="G38" s="96">
        <f t="shared" si="2"/>
        <v>199</v>
      </c>
      <c r="H38" s="96">
        <f t="shared" si="2"/>
        <v>360.1</v>
      </c>
      <c r="I38" s="96">
        <f t="shared" si="2"/>
        <v>249.5</v>
      </c>
      <c r="J38" s="96">
        <f t="shared" si="2"/>
        <v>249.5</v>
      </c>
      <c r="K38" s="96">
        <f t="shared" si="2"/>
        <v>185.55</v>
      </c>
      <c r="L38" s="96">
        <f t="shared" si="2"/>
        <v>274.39999999999998</v>
      </c>
      <c r="M38" s="96">
        <f t="shared" si="2"/>
        <v>388.35</v>
      </c>
      <c r="N38" s="96">
        <f t="shared" si="2"/>
        <v>234.85000000000002</v>
      </c>
      <c r="O38" s="96">
        <f t="shared" si="2"/>
        <v>188.35000000000002</v>
      </c>
      <c r="P38" s="96">
        <f t="shared" si="2"/>
        <v>199.05</v>
      </c>
      <c r="Q38" s="96">
        <f t="shared" si="2"/>
        <v>219.95000000000002</v>
      </c>
      <c r="R38" s="96">
        <f t="shared" si="2"/>
        <v>198.45358400000001</v>
      </c>
      <c r="S38" s="96">
        <f t="shared" si="2"/>
        <v>145.10000000000002</v>
      </c>
      <c r="T38" s="96">
        <f t="shared" si="2"/>
        <v>145.10000000000002</v>
      </c>
      <c r="U38" s="96">
        <f t="shared" si="2"/>
        <v>242.0431466666667</v>
      </c>
      <c r="V38" s="96">
        <f t="shared" si="2"/>
        <v>242.0431466666667</v>
      </c>
      <c r="W38" s="96">
        <f t="shared" si="2"/>
        <v>232.95358400000003</v>
      </c>
      <c r="X38" s="96">
        <f t="shared" si="2"/>
        <v>169.85000000000002</v>
      </c>
      <c r="Y38" s="96">
        <f t="shared" si="2"/>
        <v>248.50358400000002</v>
      </c>
      <c r="Z38" s="96">
        <f t="shared" si="2"/>
        <v>185.4</v>
      </c>
      <c r="AA38" s="96">
        <f t="shared" si="2"/>
        <v>208.9</v>
      </c>
      <c r="AB38" s="96">
        <f t="shared" si="2"/>
        <v>276.25</v>
      </c>
      <c r="AC38" s="96">
        <f t="shared" si="2"/>
        <v>242.64165639478153</v>
      </c>
      <c r="AD38" s="96">
        <f t="shared" si="2"/>
        <v>267.64918890912719</v>
      </c>
      <c r="AE38" s="96">
        <f t="shared" si="2"/>
        <v>189.03235038789927</v>
      </c>
      <c r="AF38" s="96">
        <f t="shared" si="2"/>
        <v>189.03235038789924</v>
      </c>
      <c r="AG38" s="96">
        <f t="shared" si="2"/>
        <v>184.71703315779757</v>
      </c>
      <c r="AH38" s="96">
        <f t="shared" si="2"/>
        <v>182.46703315779757</v>
      </c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</row>
    <row r="39" spans="1:152" s="36" customFormat="1" ht="15.45" x14ac:dyDescent="0.4">
      <c r="A39" s="56" t="s">
        <v>60</v>
      </c>
      <c r="B39" s="57"/>
      <c r="C39" s="57"/>
      <c r="D39" s="57">
        <v>2.15</v>
      </c>
      <c r="E39" s="57">
        <v>2.15</v>
      </c>
      <c r="F39" s="57">
        <v>4.3</v>
      </c>
      <c r="G39" s="57">
        <v>6.3000000000000007</v>
      </c>
      <c r="H39" s="57">
        <v>6.3000000000000007</v>
      </c>
      <c r="I39" s="57">
        <v>2.25</v>
      </c>
      <c r="J39" s="57">
        <v>2.25</v>
      </c>
      <c r="K39" s="57">
        <v>2.25</v>
      </c>
      <c r="L39" s="57"/>
      <c r="M39" s="57"/>
      <c r="N39" s="57"/>
      <c r="O39" s="57"/>
      <c r="P39" s="57"/>
      <c r="Q39" s="57">
        <v>2</v>
      </c>
      <c r="R39" s="57">
        <v>2.2000000000000002</v>
      </c>
      <c r="S39" s="57">
        <v>2.2000000000000002</v>
      </c>
      <c r="T39" s="57">
        <v>2.2000000000000002</v>
      </c>
      <c r="U39" s="57"/>
      <c r="V39" s="57"/>
      <c r="W39" s="57">
        <v>2.35</v>
      </c>
      <c r="X39" s="57">
        <v>2.35</v>
      </c>
      <c r="Y39" s="57">
        <v>2.2000000000000002</v>
      </c>
      <c r="Z39" s="57">
        <v>2.2000000000000002</v>
      </c>
      <c r="AA39" s="57">
        <v>1.4000000000000001</v>
      </c>
      <c r="AB39" s="57">
        <v>6.3000000000000007</v>
      </c>
      <c r="AC39" s="57">
        <v>1.5</v>
      </c>
      <c r="AD39" s="57">
        <v>1.5</v>
      </c>
      <c r="AE39" s="57">
        <v>1.5</v>
      </c>
      <c r="AF39" s="57"/>
      <c r="AG39" s="57">
        <v>1.7000000000000002</v>
      </c>
      <c r="AH39" s="58">
        <v>1.6</v>
      </c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</row>
    <row r="40" spans="1:152" s="36" customFormat="1" ht="15.45" x14ac:dyDescent="0.4">
      <c r="A40" s="56" t="s">
        <v>61</v>
      </c>
      <c r="B40" s="57">
        <v>24.3</v>
      </c>
      <c r="C40" s="57">
        <v>48.85</v>
      </c>
      <c r="D40" s="57">
        <v>9.75</v>
      </c>
      <c r="E40" s="57">
        <v>9.75</v>
      </c>
      <c r="F40" s="57">
        <v>31.05</v>
      </c>
      <c r="G40" s="57">
        <v>31.05</v>
      </c>
      <c r="H40" s="57">
        <v>41.400000000000006</v>
      </c>
      <c r="I40" s="57">
        <v>16.2</v>
      </c>
      <c r="J40" s="57">
        <v>16.2</v>
      </c>
      <c r="K40" s="57">
        <v>16.2</v>
      </c>
      <c r="L40" s="57">
        <v>16.2</v>
      </c>
      <c r="M40" s="57">
        <v>5.8000000000000007</v>
      </c>
      <c r="N40" s="57"/>
      <c r="O40" s="57">
        <v>4.25</v>
      </c>
      <c r="P40" s="57">
        <v>25.25</v>
      </c>
      <c r="Q40" s="57">
        <v>9.75</v>
      </c>
      <c r="R40" s="57">
        <v>12.4</v>
      </c>
      <c r="S40" s="57">
        <v>12.4</v>
      </c>
      <c r="T40" s="57">
        <v>12.4</v>
      </c>
      <c r="U40" s="57"/>
      <c r="V40" s="57"/>
      <c r="W40" s="57">
        <v>9</v>
      </c>
      <c r="X40" s="57">
        <v>9</v>
      </c>
      <c r="Y40" s="57">
        <v>10.200000000000001</v>
      </c>
      <c r="Z40" s="57">
        <v>10.200000000000001</v>
      </c>
      <c r="AA40" s="57">
        <v>17.25</v>
      </c>
      <c r="AB40" s="57">
        <v>27.35</v>
      </c>
      <c r="AC40" s="57">
        <v>40.900000000000006</v>
      </c>
      <c r="AD40" s="57">
        <v>52.050000000000004</v>
      </c>
      <c r="AE40" s="57">
        <v>35.25</v>
      </c>
      <c r="AF40" s="57">
        <v>21.400000000000002</v>
      </c>
      <c r="AG40" s="57">
        <v>9.75</v>
      </c>
      <c r="AH40" s="58">
        <v>9.75</v>
      </c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</row>
    <row r="41" spans="1:152" s="36" customFormat="1" ht="15.45" x14ac:dyDescent="0.4">
      <c r="A41" s="56" t="s">
        <v>62</v>
      </c>
      <c r="B41" s="57"/>
      <c r="C41" s="57"/>
      <c r="D41" s="57">
        <v>12.75</v>
      </c>
      <c r="E41" s="57">
        <v>12.75</v>
      </c>
      <c r="F41" s="57">
        <v>11.55</v>
      </c>
      <c r="G41" s="57">
        <v>16.850000000000001</v>
      </c>
      <c r="H41" s="57">
        <v>1</v>
      </c>
      <c r="I41" s="57">
        <v>7.65</v>
      </c>
      <c r="J41" s="57">
        <v>7.65</v>
      </c>
      <c r="K41" s="57">
        <v>7.65</v>
      </c>
      <c r="L41" s="57"/>
      <c r="M41" s="57"/>
      <c r="N41" s="57"/>
      <c r="O41" s="57"/>
      <c r="P41" s="57"/>
      <c r="Q41" s="57">
        <v>10.55</v>
      </c>
      <c r="R41" s="57">
        <v>3.5500000000000003</v>
      </c>
      <c r="S41" s="57">
        <v>3.5500000000000003</v>
      </c>
      <c r="T41" s="57">
        <v>3.5500000000000003</v>
      </c>
      <c r="U41" s="57"/>
      <c r="V41" s="57"/>
      <c r="W41" s="57">
        <v>4.5</v>
      </c>
      <c r="X41" s="57">
        <v>4.5</v>
      </c>
      <c r="Y41" s="57">
        <v>4.25</v>
      </c>
      <c r="Z41" s="57">
        <v>4.25</v>
      </c>
      <c r="AA41" s="57">
        <v>5.3500000000000005</v>
      </c>
      <c r="AB41" s="57">
        <v>1.5</v>
      </c>
      <c r="AC41" s="57">
        <v>5.15</v>
      </c>
      <c r="AD41" s="57">
        <v>2.4000000000000004</v>
      </c>
      <c r="AE41" s="57">
        <v>2.85</v>
      </c>
      <c r="AF41" s="57"/>
      <c r="AG41" s="57">
        <v>10.200000000000001</v>
      </c>
      <c r="AH41" s="58">
        <v>8.4</v>
      </c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</row>
    <row r="42" spans="1:152" s="36" customFormat="1" ht="15.45" x14ac:dyDescent="0.4">
      <c r="A42" s="56" t="s">
        <v>66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>
        <v>3.35</v>
      </c>
      <c r="AD42" s="57">
        <v>3.35</v>
      </c>
      <c r="AE42" s="57">
        <v>3.35</v>
      </c>
      <c r="AF42" s="57">
        <v>3.35</v>
      </c>
      <c r="AG42" s="57">
        <v>3.35</v>
      </c>
      <c r="AH42" s="58">
        <v>3.35</v>
      </c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</row>
    <row r="43" spans="1:152" s="36" customFormat="1" ht="15.45" x14ac:dyDescent="0.4">
      <c r="A43" s="56" t="s">
        <v>67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8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</row>
    <row r="44" spans="1:152" s="36" customFormat="1" ht="15.45" x14ac:dyDescent="0.4">
      <c r="A44" s="56" t="s">
        <v>69</v>
      </c>
      <c r="B44" s="57">
        <v>84.800000000000011</v>
      </c>
      <c r="C44" s="57">
        <v>99.25</v>
      </c>
      <c r="D44" s="57"/>
      <c r="E44" s="57"/>
      <c r="F44" s="57"/>
      <c r="G44" s="57"/>
      <c r="H44" s="57"/>
      <c r="I44" s="57">
        <v>46.050000000000004</v>
      </c>
      <c r="J44" s="57">
        <v>46.050000000000004</v>
      </c>
      <c r="K44" s="57">
        <v>46.050000000000004</v>
      </c>
      <c r="L44" s="57">
        <v>337.15000000000003</v>
      </c>
      <c r="M44" s="57">
        <v>266.35000000000002</v>
      </c>
      <c r="N44" s="57">
        <v>78.600000000000009</v>
      </c>
      <c r="O44" s="57">
        <v>48.5</v>
      </c>
      <c r="P44" s="57"/>
      <c r="Q44" s="57"/>
      <c r="R44" s="57">
        <v>13.350000000000001</v>
      </c>
      <c r="S44" s="57">
        <v>13.350000000000001</v>
      </c>
      <c r="T44" s="57">
        <v>13.350000000000001</v>
      </c>
      <c r="U44" s="57">
        <v>37.200000000000003</v>
      </c>
      <c r="V44" s="57">
        <v>37.200000000000003</v>
      </c>
      <c r="W44" s="57"/>
      <c r="X44" s="57"/>
      <c r="Y44" s="57"/>
      <c r="Z44" s="57"/>
      <c r="AA44" s="57"/>
      <c r="AB44" s="57"/>
      <c r="AC44" s="57">
        <v>9</v>
      </c>
      <c r="AD44" s="57">
        <v>9</v>
      </c>
      <c r="AE44" s="57">
        <v>9</v>
      </c>
      <c r="AF44" s="57">
        <v>9</v>
      </c>
      <c r="AG44" s="57">
        <v>9</v>
      </c>
      <c r="AH44" s="58">
        <v>9</v>
      </c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</row>
    <row r="45" spans="1:152" s="36" customFormat="1" ht="15.45" x14ac:dyDescent="0.4">
      <c r="A45" s="56" t="s">
        <v>70</v>
      </c>
      <c r="B45" s="57"/>
      <c r="C45" s="57">
        <v>99.25</v>
      </c>
      <c r="D45" s="57"/>
      <c r="E45" s="57"/>
      <c r="F45" s="57"/>
      <c r="G45" s="57"/>
      <c r="H45" s="57"/>
      <c r="I45" s="57">
        <v>108.10000000000001</v>
      </c>
      <c r="J45" s="57">
        <v>108.10000000000001</v>
      </c>
      <c r="K45" s="57">
        <v>108.10000000000001</v>
      </c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>
        <v>72.45</v>
      </c>
      <c r="AD45" s="57"/>
      <c r="AE45" s="57"/>
      <c r="AF45" s="57"/>
      <c r="AG45" s="57"/>
      <c r="AH45" s="58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</row>
    <row r="46" spans="1:152" s="36" customFormat="1" ht="15.45" x14ac:dyDescent="0.4">
      <c r="A46" s="56" t="s">
        <v>71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8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</row>
    <row r="47" spans="1:152" s="36" customFormat="1" ht="15.45" x14ac:dyDescent="0.4">
      <c r="A47" s="56" t="s">
        <v>73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8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</row>
    <row r="48" spans="1:152" s="36" customFormat="1" ht="15.45" x14ac:dyDescent="0.4">
      <c r="A48" s="56" t="s">
        <v>74</v>
      </c>
      <c r="B48" s="57">
        <v>15.5</v>
      </c>
      <c r="C48" s="57">
        <v>27.85</v>
      </c>
      <c r="D48" s="57">
        <v>18.05</v>
      </c>
      <c r="E48" s="57">
        <v>17.3</v>
      </c>
      <c r="F48" s="57">
        <v>17.900000000000002</v>
      </c>
      <c r="G48" s="57">
        <v>20.85</v>
      </c>
      <c r="H48" s="57">
        <v>21.450000000000003</v>
      </c>
      <c r="I48" s="57">
        <v>25.25</v>
      </c>
      <c r="J48" s="57">
        <v>24.6</v>
      </c>
      <c r="K48" s="57">
        <v>24.450000000000003</v>
      </c>
      <c r="L48" s="57">
        <v>37.300000000000004</v>
      </c>
      <c r="M48" s="57">
        <v>35.1</v>
      </c>
      <c r="N48" s="57">
        <v>20.350000000000001</v>
      </c>
      <c r="O48" s="57">
        <v>14.850000000000001</v>
      </c>
      <c r="P48" s="57">
        <v>10.700000000000001</v>
      </c>
      <c r="Q48" s="57">
        <v>9.35</v>
      </c>
      <c r="R48" s="57">
        <v>13.450000000000001</v>
      </c>
      <c r="S48" s="57">
        <v>13.3</v>
      </c>
      <c r="T48" s="57">
        <v>12.200000000000001</v>
      </c>
      <c r="U48" s="57">
        <v>11.100000000000001</v>
      </c>
      <c r="V48" s="57">
        <v>10.8</v>
      </c>
      <c r="W48" s="57">
        <v>27.5</v>
      </c>
      <c r="X48" s="57">
        <v>25.8</v>
      </c>
      <c r="Y48" s="57">
        <v>30.5</v>
      </c>
      <c r="Z48" s="57">
        <v>28.85</v>
      </c>
      <c r="AA48" s="57">
        <v>13.9</v>
      </c>
      <c r="AB48" s="57">
        <v>20.100000000000001</v>
      </c>
      <c r="AC48" s="57">
        <v>20.85</v>
      </c>
      <c r="AD48" s="57">
        <v>14.4</v>
      </c>
      <c r="AE48" s="57">
        <v>26.650000000000002</v>
      </c>
      <c r="AF48" s="57">
        <v>27</v>
      </c>
      <c r="AG48" s="57">
        <v>20.3</v>
      </c>
      <c r="AH48" s="58">
        <v>19.700000000000003</v>
      </c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</row>
    <row r="49" spans="1:152" s="36" customFormat="1" ht="15.45" x14ac:dyDescent="0.4">
      <c r="A49" s="56" t="s">
        <v>75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8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</row>
    <row r="50" spans="1:152" s="36" customFormat="1" ht="15.45" x14ac:dyDescent="0.4">
      <c r="A50" s="63" t="s">
        <v>76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8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</row>
    <row r="51" spans="1:152" s="36" customFormat="1" ht="17.600000000000001" x14ac:dyDescent="0.5">
      <c r="A51" s="56" t="s">
        <v>77</v>
      </c>
      <c r="B51" s="57"/>
      <c r="C51" s="57"/>
      <c r="D51" s="57">
        <v>8.4</v>
      </c>
      <c r="E51" s="57">
        <v>8.4</v>
      </c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>
        <v>12.05</v>
      </c>
      <c r="Q51" s="57">
        <v>12.05</v>
      </c>
      <c r="R51" s="57"/>
      <c r="S51" s="57"/>
      <c r="T51" s="57"/>
      <c r="U51" s="57"/>
      <c r="V51" s="57"/>
      <c r="W51" s="57">
        <v>7</v>
      </c>
      <c r="X51" s="57">
        <v>7</v>
      </c>
      <c r="Y51" s="57">
        <v>7</v>
      </c>
      <c r="Z51" s="57">
        <v>7</v>
      </c>
      <c r="AA51" s="57">
        <v>6.2</v>
      </c>
      <c r="AB51" s="57"/>
      <c r="AC51" s="57"/>
      <c r="AD51" s="57"/>
      <c r="AE51" s="57"/>
      <c r="AF51" s="57"/>
      <c r="AG51" s="57"/>
      <c r="AH51" s="58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</row>
    <row r="52" spans="1:152" s="36" customFormat="1" ht="17.600000000000001" x14ac:dyDescent="0.5">
      <c r="A52" s="56" t="s">
        <v>49</v>
      </c>
      <c r="B52" s="57"/>
      <c r="C52" s="57"/>
      <c r="D52" s="57">
        <v>42.900000000000006</v>
      </c>
      <c r="E52" s="57">
        <v>42.900000000000006</v>
      </c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>
        <v>47.650000000000006</v>
      </c>
      <c r="Q52" s="57">
        <v>47.650000000000006</v>
      </c>
      <c r="R52" s="57"/>
      <c r="S52" s="57"/>
      <c r="T52" s="57"/>
      <c r="U52" s="57"/>
      <c r="V52" s="57"/>
      <c r="W52" s="57">
        <v>32.85</v>
      </c>
      <c r="X52" s="57">
        <v>32.85</v>
      </c>
      <c r="Y52" s="57">
        <v>32.85</v>
      </c>
      <c r="Z52" s="57">
        <v>32.85</v>
      </c>
      <c r="AA52" s="57">
        <v>29.150000000000002</v>
      </c>
      <c r="AB52" s="57"/>
      <c r="AC52" s="57"/>
      <c r="AD52" s="57"/>
      <c r="AE52" s="57"/>
      <c r="AF52" s="57"/>
      <c r="AG52" s="57"/>
      <c r="AH52" s="58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</row>
    <row r="53" spans="1:152" s="36" customFormat="1" ht="15.45" x14ac:dyDescent="0.4">
      <c r="A53" s="64" t="s">
        <v>206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8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</row>
    <row r="54" spans="1:152" s="36" customFormat="1" ht="15.45" x14ac:dyDescent="0.4">
      <c r="A54" s="65" t="s">
        <v>207</v>
      </c>
      <c r="B54" s="57"/>
      <c r="C54" s="57"/>
      <c r="D54" s="57">
        <v>42.806384879725087</v>
      </c>
      <c r="E54" s="57">
        <v>42.806384879725087</v>
      </c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>
        <v>42.806384879725087</v>
      </c>
      <c r="Q54" s="57">
        <v>42.806384879725087</v>
      </c>
      <c r="R54" s="57"/>
      <c r="S54" s="57"/>
      <c r="T54" s="57"/>
      <c r="U54" s="57"/>
      <c r="V54" s="57"/>
      <c r="W54" s="57">
        <v>42.806384879725087</v>
      </c>
      <c r="X54" s="57">
        <v>42.806384879725087</v>
      </c>
      <c r="Y54" s="57">
        <v>42.806384879725087</v>
      </c>
      <c r="Z54" s="57">
        <v>42.806384879725087</v>
      </c>
      <c r="AA54" s="57">
        <v>42.806384879725087</v>
      </c>
      <c r="AB54" s="57"/>
      <c r="AC54" s="57"/>
      <c r="AD54" s="57"/>
      <c r="AE54" s="57"/>
      <c r="AF54" s="57"/>
      <c r="AG54" s="57"/>
      <c r="AH54" s="58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</row>
    <row r="55" spans="1:152" s="36" customFormat="1" ht="15.45" x14ac:dyDescent="0.4">
      <c r="A55" s="65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8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</row>
    <row r="56" spans="1:152" s="36" customFormat="1" ht="15.45" x14ac:dyDescent="0.4">
      <c r="A56" s="64" t="s">
        <v>83</v>
      </c>
      <c r="B56" s="57">
        <v>6</v>
      </c>
      <c r="C56" s="57">
        <v>23.35</v>
      </c>
      <c r="D56" s="57">
        <v>10.050000000000001</v>
      </c>
      <c r="E56" s="57">
        <v>10.050000000000001</v>
      </c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>
        <v>11.75</v>
      </c>
      <c r="Q56" s="57">
        <v>11.75</v>
      </c>
      <c r="R56" s="57"/>
      <c r="S56" s="57"/>
      <c r="T56" s="57"/>
      <c r="U56" s="57"/>
      <c r="V56" s="57"/>
      <c r="W56" s="57">
        <v>12.8</v>
      </c>
      <c r="X56" s="57">
        <v>12.8</v>
      </c>
      <c r="Y56" s="57">
        <v>12.8</v>
      </c>
      <c r="Z56" s="57">
        <v>12.8</v>
      </c>
      <c r="AA56" s="57">
        <v>11.350000000000001</v>
      </c>
      <c r="AB56" s="57"/>
      <c r="AC56" s="57"/>
      <c r="AD56" s="57"/>
      <c r="AE56" s="57"/>
      <c r="AF56" s="57"/>
      <c r="AG56" s="57"/>
      <c r="AH56" s="58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</row>
    <row r="57" spans="1:152" ht="15.45" x14ac:dyDescent="0.4">
      <c r="A57" s="66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8"/>
    </row>
    <row r="58" spans="1:152" s="46" customFormat="1" ht="15.45" x14ac:dyDescent="0.4">
      <c r="A58" s="69" t="s">
        <v>85</v>
      </c>
      <c r="B58" s="70">
        <f>SUM(B39:B56,B38,B30,B28)</f>
        <v>490.56631180952382</v>
      </c>
      <c r="C58" s="70">
        <f t="shared" ref="C58:AH58" si="3">SUM(C39:C56,C38,C30,C28)</f>
        <v>932.29301205882359</v>
      </c>
      <c r="D58" s="70">
        <f t="shared" si="3"/>
        <v>563.75638487972515</v>
      </c>
      <c r="E58" s="70">
        <f t="shared" si="3"/>
        <v>542.35638487972517</v>
      </c>
      <c r="F58" s="70">
        <f t="shared" si="3"/>
        <v>588.5</v>
      </c>
      <c r="G58" s="70">
        <f t="shared" si="3"/>
        <v>656.2</v>
      </c>
      <c r="H58" s="70">
        <f t="shared" si="3"/>
        <v>785.6</v>
      </c>
      <c r="I58" s="70">
        <f t="shared" si="3"/>
        <v>811.34999999999991</v>
      </c>
      <c r="J58" s="70">
        <f t="shared" si="3"/>
        <v>791.75</v>
      </c>
      <c r="K58" s="70">
        <f t="shared" si="3"/>
        <v>758</v>
      </c>
      <c r="L58" s="70">
        <f t="shared" si="3"/>
        <v>1156.0999999999999</v>
      </c>
      <c r="M58" s="70">
        <f t="shared" si="3"/>
        <v>1055.8750000000002</v>
      </c>
      <c r="N58" s="70">
        <f t="shared" si="3"/>
        <v>607.35000000000014</v>
      </c>
      <c r="O58" s="70">
        <f t="shared" si="3"/>
        <v>453.25</v>
      </c>
      <c r="P58" s="70">
        <f t="shared" si="3"/>
        <v>494.35638487972511</v>
      </c>
      <c r="Q58" s="70">
        <f t="shared" si="3"/>
        <v>554.95638487972508</v>
      </c>
      <c r="R58" s="70">
        <f t="shared" si="3"/>
        <v>465.553584</v>
      </c>
      <c r="S58" s="70">
        <f t="shared" si="3"/>
        <v>423.25000000000006</v>
      </c>
      <c r="T58" s="70">
        <f t="shared" si="3"/>
        <v>390.80000000000007</v>
      </c>
      <c r="U58" s="70">
        <f t="shared" si="3"/>
        <v>342.84314666666671</v>
      </c>
      <c r="V58" s="70">
        <f t="shared" si="3"/>
        <v>342.5431466666667</v>
      </c>
      <c r="W58" s="70">
        <f t="shared" si="3"/>
        <v>661.30996887972515</v>
      </c>
      <c r="X58" s="70">
        <f t="shared" si="3"/>
        <v>596.50638487972515</v>
      </c>
      <c r="Y58" s="70">
        <f t="shared" si="3"/>
        <v>716.80996887972515</v>
      </c>
      <c r="Z58" s="70">
        <f t="shared" si="3"/>
        <v>652.0563848797251</v>
      </c>
      <c r="AA58" s="70">
        <f t="shared" si="3"/>
        <v>565.75638487972515</v>
      </c>
      <c r="AB58" s="70">
        <f t="shared" si="3"/>
        <v>667.6</v>
      </c>
      <c r="AC58" s="70">
        <f t="shared" si="3"/>
        <v>699.84165639478158</v>
      </c>
      <c r="AD58" s="70">
        <f t="shared" si="3"/>
        <v>540.29918890912722</v>
      </c>
      <c r="AE58" s="70">
        <f t="shared" si="3"/>
        <v>556.18235038789931</v>
      </c>
      <c r="AF58" s="70">
        <f t="shared" si="3"/>
        <v>564.88235038789924</v>
      </c>
      <c r="AG58" s="70">
        <f t="shared" si="3"/>
        <v>441.51703315779758</v>
      </c>
      <c r="AH58" s="70">
        <f t="shared" si="3"/>
        <v>430.66703315779762</v>
      </c>
    </row>
    <row r="59" spans="1:152" s="46" customFormat="1" ht="31.5" customHeight="1" x14ac:dyDescent="0.4">
      <c r="A59" s="72" t="s">
        <v>86</v>
      </c>
      <c r="B59" s="73">
        <f t="shared" ref="B59:AH59" si="4">B12-B58</f>
        <v>209.43368819047618</v>
      </c>
      <c r="C59" s="73">
        <f t="shared" si="4"/>
        <v>308.01948794117641</v>
      </c>
      <c r="D59" s="73">
        <f t="shared" si="4"/>
        <v>286.30170351565903</v>
      </c>
      <c r="E59" s="73">
        <f t="shared" si="4"/>
        <v>377.70170351565901</v>
      </c>
      <c r="F59" s="73">
        <f t="shared" si="4"/>
        <v>-12.413650793650845</v>
      </c>
      <c r="G59" s="73">
        <f t="shared" si="4"/>
        <v>183.79999999999995</v>
      </c>
      <c r="H59" s="73">
        <f t="shared" si="4"/>
        <v>952.74000000000012</v>
      </c>
      <c r="I59" s="73">
        <f t="shared" si="4"/>
        <v>243.15000000000009</v>
      </c>
      <c r="J59" s="73">
        <f t="shared" si="4"/>
        <v>262.75</v>
      </c>
      <c r="K59" s="73">
        <f t="shared" si="4"/>
        <v>296.5</v>
      </c>
      <c r="L59" s="73">
        <f t="shared" si="4"/>
        <v>30.00160000000028</v>
      </c>
      <c r="M59" s="73">
        <f t="shared" si="4"/>
        <v>-1055.8750000000002</v>
      </c>
      <c r="N59" s="73">
        <f t="shared" si="4"/>
        <v>-607.35000000000014</v>
      </c>
      <c r="O59" s="73">
        <f t="shared" si="4"/>
        <v>-453.25</v>
      </c>
      <c r="P59" s="73">
        <f t="shared" si="4"/>
        <v>279.38991353297325</v>
      </c>
      <c r="Q59" s="73">
        <f t="shared" si="4"/>
        <v>250.01493000877315</v>
      </c>
      <c r="R59" s="73">
        <f t="shared" si="4"/>
        <v>219.446416</v>
      </c>
      <c r="S59" s="73">
        <f t="shared" si="4"/>
        <v>261.74999999999994</v>
      </c>
      <c r="T59" s="73">
        <f t="shared" si="4"/>
        <v>294.19999999999993</v>
      </c>
      <c r="U59" s="73">
        <f t="shared" si="4"/>
        <v>377.15685333333329</v>
      </c>
      <c r="V59" s="73">
        <f t="shared" si="4"/>
        <v>377.4568533333333</v>
      </c>
      <c r="W59" s="73">
        <f t="shared" si="4"/>
        <v>546.17003112027487</v>
      </c>
      <c r="X59" s="73">
        <f t="shared" si="4"/>
        <v>610.97361512027487</v>
      </c>
      <c r="Y59" s="73">
        <f t="shared" si="4"/>
        <v>469.49003112027481</v>
      </c>
      <c r="Z59" s="73">
        <f t="shared" si="4"/>
        <v>534.24361512027485</v>
      </c>
      <c r="AA59" s="73">
        <f t="shared" si="4"/>
        <v>275.84361512027499</v>
      </c>
      <c r="AB59" s="73">
        <f t="shared" si="4"/>
        <v>454.46749999999986</v>
      </c>
      <c r="AC59" s="73">
        <f t="shared" si="4"/>
        <v>354.15834360521842</v>
      </c>
      <c r="AD59" s="73">
        <f t="shared" si="4"/>
        <v>309.70081109087278</v>
      </c>
      <c r="AE59" s="73">
        <f t="shared" si="4"/>
        <v>948.31764961210069</v>
      </c>
      <c r="AF59" s="73">
        <f t="shared" si="4"/>
        <v>230.96764961210079</v>
      </c>
      <c r="AG59" s="73">
        <f t="shared" si="4"/>
        <v>-21.517033157797528</v>
      </c>
      <c r="AH59" s="74">
        <f t="shared" si="4"/>
        <v>184.9329668422024</v>
      </c>
    </row>
    <row r="60" spans="1:152" s="4" customFormat="1" ht="15.45" x14ac:dyDescent="0.4">
      <c r="A60" s="19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97"/>
      <c r="N60" s="97"/>
      <c r="O60" s="97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1"/>
    </row>
    <row r="61" spans="1:152" x14ac:dyDescent="0.35">
      <c r="A61" s="75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7"/>
    </row>
    <row r="62" spans="1:152" ht="15.45" x14ac:dyDescent="0.4">
      <c r="A62" s="19" t="s">
        <v>87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7"/>
    </row>
    <row r="63" spans="1:152" s="55" customFormat="1" ht="15.45" x14ac:dyDescent="0.4">
      <c r="A63" s="52" t="s">
        <v>91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4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</row>
    <row r="64" spans="1:152" s="36" customFormat="1" ht="15.45" x14ac:dyDescent="0.4">
      <c r="A64" s="56" t="s">
        <v>92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8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</row>
    <row r="65" spans="1:152" s="36" customFormat="1" ht="15.45" x14ac:dyDescent="0.4">
      <c r="A65" s="56" t="s">
        <v>93</v>
      </c>
      <c r="B65" s="57">
        <v>31.700000000000003</v>
      </c>
      <c r="C65" s="57">
        <v>0</v>
      </c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>
        <v>53.2</v>
      </c>
      <c r="V65" s="57">
        <v>45.150000000000006</v>
      </c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8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</row>
    <row r="66" spans="1:152" s="46" customFormat="1" ht="15.45" x14ac:dyDescent="0.4">
      <c r="A66" s="69" t="s">
        <v>94</v>
      </c>
      <c r="B66" s="70">
        <f t="shared" ref="B66:L66" si="5">SUM(B63:B65)</f>
        <v>31.700000000000003</v>
      </c>
      <c r="C66" s="70">
        <f t="shared" si="5"/>
        <v>0</v>
      </c>
      <c r="D66" s="70">
        <f t="shared" si="5"/>
        <v>0</v>
      </c>
      <c r="E66" s="70">
        <f t="shared" si="5"/>
        <v>0</v>
      </c>
      <c r="F66" s="70">
        <f t="shared" si="5"/>
        <v>0</v>
      </c>
      <c r="G66" s="70">
        <f t="shared" si="5"/>
        <v>0</v>
      </c>
      <c r="H66" s="70">
        <f t="shared" si="5"/>
        <v>0</v>
      </c>
      <c r="I66" s="70">
        <f t="shared" si="5"/>
        <v>0</v>
      </c>
      <c r="J66" s="70">
        <f t="shared" si="5"/>
        <v>0</v>
      </c>
      <c r="K66" s="70">
        <f t="shared" si="5"/>
        <v>0</v>
      </c>
      <c r="L66" s="70">
        <f t="shared" si="5"/>
        <v>0</v>
      </c>
      <c r="M66" s="70">
        <f t="shared" ref="M66:AH66" si="6">SUM(M63:M65)</f>
        <v>0</v>
      </c>
      <c r="N66" s="70">
        <f t="shared" si="6"/>
        <v>0</v>
      </c>
      <c r="O66" s="70">
        <f t="shared" si="6"/>
        <v>0</v>
      </c>
      <c r="P66" s="70">
        <f t="shared" si="6"/>
        <v>0</v>
      </c>
      <c r="Q66" s="70">
        <f t="shared" si="6"/>
        <v>0</v>
      </c>
      <c r="R66" s="70">
        <f t="shared" si="6"/>
        <v>0</v>
      </c>
      <c r="S66" s="70">
        <f t="shared" si="6"/>
        <v>0</v>
      </c>
      <c r="T66" s="70">
        <f t="shared" si="6"/>
        <v>0</v>
      </c>
      <c r="U66" s="70">
        <f t="shared" si="6"/>
        <v>53.2</v>
      </c>
      <c r="V66" s="70">
        <f t="shared" si="6"/>
        <v>45.150000000000006</v>
      </c>
      <c r="W66" s="70">
        <f t="shared" si="6"/>
        <v>0</v>
      </c>
      <c r="X66" s="70">
        <f t="shared" si="6"/>
        <v>0</v>
      </c>
      <c r="Y66" s="70">
        <f t="shared" si="6"/>
        <v>0</v>
      </c>
      <c r="Z66" s="70">
        <f t="shared" si="6"/>
        <v>0</v>
      </c>
      <c r="AA66" s="70">
        <f t="shared" si="6"/>
        <v>0</v>
      </c>
      <c r="AB66" s="70">
        <f t="shared" si="6"/>
        <v>0</v>
      </c>
      <c r="AC66" s="70">
        <f t="shared" si="6"/>
        <v>0</v>
      </c>
      <c r="AD66" s="70">
        <f t="shared" si="6"/>
        <v>0</v>
      </c>
      <c r="AE66" s="70">
        <f t="shared" si="6"/>
        <v>0</v>
      </c>
      <c r="AF66" s="70">
        <f t="shared" si="6"/>
        <v>0</v>
      </c>
      <c r="AG66" s="70">
        <f t="shared" si="6"/>
        <v>0</v>
      </c>
      <c r="AH66" s="71">
        <f t="shared" si="6"/>
        <v>0</v>
      </c>
    </row>
    <row r="67" spans="1:152" s="26" customFormat="1" x14ac:dyDescent="0.35">
      <c r="A67" s="78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80"/>
    </row>
    <row r="68" spans="1:152" s="46" customFormat="1" ht="15.45" x14ac:dyDescent="0.4">
      <c r="A68" s="69" t="s">
        <v>95</v>
      </c>
      <c r="B68" s="70">
        <f t="shared" ref="B68:AH68" si="7">SUM(B66,B58)</f>
        <v>522.26631180952381</v>
      </c>
      <c r="C68" s="70">
        <f t="shared" si="7"/>
        <v>932.29301205882359</v>
      </c>
      <c r="D68" s="70">
        <f t="shared" si="7"/>
        <v>563.75638487972515</v>
      </c>
      <c r="E68" s="70">
        <f t="shared" si="7"/>
        <v>542.35638487972517</v>
      </c>
      <c r="F68" s="70">
        <f t="shared" si="7"/>
        <v>588.5</v>
      </c>
      <c r="G68" s="70">
        <f t="shared" si="7"/>
        <v>656.2</v>
      </c>
      <c r="H68" s="70">
        <f t="shared" si="7"/>
        <v>785.6</v>
      </c>
      <c r="I68" s="70">
        <f t="shared" si="7"/>
        <v>811.34999999999991</v>
      </c>
      <c r="J68" s="70">
        <f t="shared" si="7"/>
        <v>791.75</v>
      </c>
      <c r="K68" s="70">
        <f t="shared" si="7"/>
        <v>758</v>
      </c>
      <c r="L68" s="70">
        <f t="shared" si="7"/>
        <v>1156.0999999999999</v>
      </c>
      <c r="M68" s="70">
        <f t="shared" si="7"/>
        <v>1055.8750000000002</v>
      </c>
      <c r="N68" s="70">
        <f t="shared" si="7"/>
        <v>607.35000000000014</v>
      </c>
      <c r="O68" s="70">
        <f t="shared" si="7"/>
        <v>453.25</v>
      </c>
      <c r="P68" s="70">
        <f t="shared" si="7"/>
        <v>494.35638487972511</v>
      </c>
      <c r="Q68" s="70">
        <f t="shared" si="7"/>
        <v>554.95638487972508</v>
      </c>
      <c r="R68" s="70">
        <f t="shared" si="7"/>
        <v>465.553584</v>
      </c>
      <c r="S68" s="70">
        <f t="shared" si="7"/>
        <v>423.25000000000006</v>
      </c>
      <c r="T68" s="70">
        <f t="shared" si="7"/>
        <v>390.80000000000007</v>
      </c>
      <c r="U68" s="70">
        <f t="shared" si="7"/>
        <v>396.0431466666667</v>
      </c>
      <c r="V68" s="70">
        <f t="shared" si="7"/>
        <v>387.69314666666673</v>
      </c>
      <c r="W68" s="70">
        <f t="shared" si="7"/>
        <v>661.30996887972515</v>
      </c>
      <c r="X68" s="70">
        <f t="shared" si="7"/>
        <v>596.50638487972515</v>
      </c>
      <c r="Y68" s="70">
        <f t="shared" si="7"/>
        <v>716.80996887972515</v>
      </c>
      <c r="Z68" s="70">
        <f t="shared" si="7"/>
        <v>652.0563848797251</v>
      </c>
      <c r="AA68" s="70">
        <f t="shared" si="7"/>
        <v>565.75638487972515</v>
      </c>
      <c r="AB68" s="70">
        <f t="shared" si="7"/>
        <v>667.6</v>
      </c>
      <c r="AC68" s="70">
        <f t="shared" si="7"/>
        <v>699.84165639478158</v>
      </c>
      <c r="AD68" s="70">
        <f t="shared" si="7"/>
        <v>540.29918890912722</v>
      </c>
      <c r="AE68" s="70">
        <f t="shared" si="7"/>
        <v>556.18235038789931</v>
      </c>
      <c r="AF68" s="70">
        <f t="shared" si="7"/>
        <v>564.88235038789924</v>
      </c>
      <c r="AG68" s="70">
        <f t="shared" si="7"/>
        <v>441.51703315779758</v>
      </c>
      <c r="AH68" s="71">
        <f t="shared" si="7"/>
        <v>430.66703315779762</v>
      </c>
    </row>
    <row r="69" spans="1:152" s="46" customFormat="1" ht="15.45" x14ac:dyDescent="0.4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98"/>
      <c r="N69" s="98"/>
      <c r="O69" s="98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1"/>
    </row>
    <row r="70" spans="1:152" s="46" customFormat="1" ht="31.3" thickBot="1" x14ac:dyDescent="0.45">
      <c r="A70" s="81" t="s">
        <v>96</v>
      </c>
      <c r="B70" s="82">
        <f t="shared" ref="B70:AH70" si="8">B12-B68</f>
        <v>177.73368819047619</v>
      </c>
      <c r="C70" s="82">
        <f t="shared" si="8"/>
        <v>308.01948794117641</v>
      </c>
      <c r="D70" s="82">
        <f t="shared" si="8"/>
        <v>286.30170351565903</v>
      </c>
      <c r="E70" s="82">
        <f t="shared" si="8"/>
        <v>377.70170351565901</v>
      </c>
      <c r="F70" s="82">
        <f t="shared" si="8"/>
        <v>-12.413650793650845</v>
      </c>
      <c r="G70" s="82">
        <f t="shared" si="8"/>
        <v>183.79999999999995</v>
      </c>
      <c r="H70" s="82">
        <f t="shared" si="8"/>
        <v>952.74000000000012</v>
      </c>
      <c r="I70" s="82">
        <f t="shared" si="8"/>
        <v>243.15000000000009</v>
      </c>
      <c r="J70" s="82">
        <f t="shared" si="8"/>
        <v>262.75</v>
      </c>
      <c r="K70" s="82">
        <f t="shared" si="8"/>
        <v>296.5</v>
      </c>
      <c r="L70" s="82">
        <f t="shared" si="8"/>
        <v>30.00160000000028</v>
      </c>
      <c r="M70" s="82">
        <f t="shared" si="8"/>
        <v>-1055.8750000000002</v>
      </c>
      <c r="N70" s="82">
        <f t="shared" si="8"/>
        <v>-607.35000000000014</v>
      </c>
      <c r="O70" s="82">
        <f t="shared" si="8"/>
        <v>-453.25</v>
      </c>
      <c r="P70" s="82">
        <f t="shared" si="8"/>
        <v>279.38991353297325</v>
      </c>
      <c r="Q70" s="82">
        <f t="shared" si="8"/>
        <v>250.01493000877315</v>
      </c>
      <c r="R70" s="82">
        <f t="shared" si="8"/>
        <v>219.446416</v>
      </c>
      <c r="S70" s="82">
        <f t="shared" si="8"/>
        <v>261.74999999999994</v>
      </c>
      <c r="T70" s="82">
        <f t="shared" si="8"/>
        <v>294.19999999999993</v>
      </c>
      <c r="U70" s="82">
        <f t="shared" si="8"/>
        <v>323.9568533333333</v>
      </c>
      <c r="V70" s="82">
        <f t="shared" si="8"/>
        <v>332.30685333333327</v>
      </c>
      <c r="W70" s="82">
        <f t="shared" si="8"/>
        <v>546.17003112027487</v>
      </c>
      <c r="X70" s="82">
        <f t="shared" si="8"/>
        <v>610.97361512027487</v>
      </c>
      <c r="Y70" s="82">
        <f t="shared" si="8"/>
        <v>469.49003112027481</v>
      </c>
      <c r="Z70" s="82">
        <f t="shared" si="8"/>
        <v>534.24361512027485</v>
      </c>
      <c r="AA70" s="82">
        <f t="shared" si="8"/>
        <v>275.84361512027499</v>
      </c>
      <c r="AB70" s="82">
        <f t="shared" si="8"/>
        <v>454.46749999999986</v>
      </c>
      <c r="AC70" s="82">
        <f t="shared" si="8"/>
        <v>354.15834360521842</v>
      </c>
      <c r="AD70" s="82">
        <f t="shared" si="8"/>
        <v>309.70081109087278</v>
      </c>
      <c r="AE70" s="82">
        <f t="shared" si="8"/>
        <v>948.31764961210069</v>
      </c>
      <c r="AF70" s="82">
        <f t="shared" si="8"/>
        <v>230.96764961210079</v>
      </c>
      <c r="AG70" s="82">
        <f t="shared" si="8"/>
        <v>-21.517033157797528</v>
      </c>
      <c r="AH70" s="83">
        <f t="shared" si="8"/>
        <v>184.9329668422024</v>
      </c>
    </row>
    <row r="71" spans="1:152" s="4" customFormat="1" ht="31.3" thickBot="1" x14ac:dyDescent="0.45">
      <c r="A71" s="84" t="s">
        <v>97</v>
      </c>
      <c r="B71" s="82"/>
      <c r="C71" s="82"/>
      <c r="D71" s="82">
        <f>(D7*D8)-(D68-SUM(D51:D56))</f>
        <v>12.858088395384186</v>
      </c>
      <c r="E71" s="82">
        <f>(E7*E8)-(E68-SUM(E51:E56))</f>
        <v>104.25808839538416</v>
      </c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>
        <f>(P7*P8)-(P68-SUM(P51:P56))</f>
        <v>-47.953701587301623</v>
      </c>
      <c r="Q71" s="82">
        <f>(Q7*Q8)-(Q68-SUM(Q51:Q56))</f>
        <v>-77.328685111501784</v>
      </c>
      <c r="R71" s="82"/>
      <c r="S71" s="82"/>
      <c r="T71" s="82"/>
      <c r="U71" s="82"/>
      <c r="V71" s="82"/>
      <c r="W71" s="82">
        <f>(W7*W8)-(W68-SUM(W51:W56))</f>
        <v>160.02641599999993</v>
      </c>
      <c r="X71" s="82">
        <f>(X7*X8)-(X68-SUM(X51:X56))</f>
        <v>224.82999999999993</v>
      </c>
      <c r="Y71" s="82">
        <f>(Y7*Y8)-(Y68-SUM(Y51:Y56))</f>
        <v>83.346415999999863</v>
      </c>
      <c r="Z71" s="82">
        <f>(Z7*Z8)-(Z68-SUM(Z51:Z56))</f>
        <v>148.09999999999991</v>
      </c>
      <c r="AA71" s="82">
        <f>(AA7*AA8)-(AA68-SUM(AA51:AA56))</f>
        <v>-61.850000000000023</v>
      </c>
      <c r="AB71" s="82"/>
      <c r="AC71" s="82"/>
      <c r="AD71" s="82"/>
      <c r="AE71" s="82">
        <f>(AE7*AE8)-(AE68-SUM(AE51:AE56))</f>
        <v>948.31764961210069</v>
      </c>
      <c r="AF71" s="82">
        <f>(AF7*AF8)-(AF68-SUM(AF51:AF56))</f>
        <v>230.96764961210079</v>
      </c>
      <c r="AG71" s="82">
        <f>(AG7*AG8)-(AG68-SUM(AG51:AG56))</f>
        <v>-21.517033157797528</v>
      </c>
      <c r="AH71" s="82">
        <f>(AH7*AH8)-(AH68-SUM(AH51:AH56))</f>
        <v>184.9329668422024</v>
      </c>
      <c r="BC71" s="35"/>
      <c r="BD71" s="35"/>
    </row>
    <row r="72" spans="1:152" x14ac:dyDescent="0.35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7"/>
    </row>
    <row r="73" spans="1:152" s="26" customFormat="1" ht="15.45" x14ac:dyDescent="0.4">
      <c r="A73" s="69" t="s">
        <v>98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93"/>
      <c r="N73" s="93"/>
      <c r="O73" s="93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80"/>
    </row>
    <row r="74" spans="1:152" s="26" customFormat="1" ht="15.45" x14ac:dyDescent="0.4">
      <c r="A74" s="78" t="s">
        <v>99</v>
      </c>
      <c r="B74" s="70">
        <f t="shared" ref="B74:L74" si="9">(B58-SUM(B51:B56))/B8</f>
        <v>2.4228315590476193</v>
      </c>
      <c r="C74" s="70">
        <f t="shared" si="9"/>
        <v>3.2977524247032148</v>
      </c>
      <c r="D74" s="70">
        <f t="shared" si="9"/>
        <v>68.094929032258079</v>
      </c>
      <c r="E74" s="70">
        <f t="shared" si="9"/>
        <v>56.54630404854889</v>
      </c>
      <c r="F74" s="70">
        <f t="shared" si="9"/>
        <v>1.0508928571428571</v>
      </c>
      <c r="G74" s="70">
        <f t="shared" si="9"/>
        <v>1.1717857142857144</v>
      </c>
      <c r="H74" s="70">
        <f t="shared" si="9"/>
        <v>11.385507246376813</v>
      </c>
      <c r="I74" s="70">
        <f t="shared" si="9"/>
        <v>142.34210526315786</v>
      </c>
      <c r="J74" s="70">
        <f t="shared" si="9"/>
        <v>138.90350877192981</v>
      </c>
      <c r="K74" s="70">
        <f t="shared" si="9"/>
        <v>132.98245614035088</v>
      </c>
      <c r="L74" s="70">
        <f t="shared" si="9"/>
        <v>25.760079430439536</v>
      </c>
      <c r="M74" s="70" t="e">
        <f t="shared" ref="M74:AH74" si="10">(M58-SUM(M51:M56))/M8</f>
        <v>#DIV/0!</v>
      </c>
      <c r="N74" s="70" t="e">
        <f t="shared" si="10"/>
        <v>#DIV/0!</v>
      </c>
      <c r="O74" s="70" t="e">
        <f t="shared" si="10"/>
        <v>#DIV/0!</v>
      </c>
      <c r="P74" s="70">
        <f t="shared" si="10"/>
        <v>26.213793103448278</v>
      </c>
      <c r="Q74" s="70">
        <f t="shared" si="10"/>
        <v>98.537480689655169</v>
      </c>
      <c r="R74" s="70">
        <f t="shared" si="10"/>
        <v>33.982013430656934</v>
      </c>
      <c r="S74" s="70">
        <f t="shared" si="10"/>
        <v>30.894160583941613</v>
      </c>
      <c r="T74" s="70">
        <f t="shared" si="10"/>
        <v>28.52554744525548</v>
      </c>
      <c r="U74" s="70">
        <f t="shared" si="10"/>
        <v>1.9046841481481485</v>
      </c>
      <c r="V74" s="70">
        <f t="shared" si="10"/>
        <v>1.9030174814814818</v>
      </c>
      <c r="W74" s="70">
        <f t="shared" si="10"/>
        <v>71.717817997465161</v>
      </c>
      <c r="X74" s="70">
        <f t="shared" si="10"/>
        <v>63.504435994930304</v>
      </c>
      <c r="Y74" s="70">
        <f t="shared" si="10"/>
        <v>76.710319012345693</v>
      </c>
      <c r="Z74" s="70">
        <f t="shared" si="10"/>
        <v>68.716049382716051</v>
      </c>
      <c r="AA74" s="70">
        <f t="shared" si="10"/>
        <v>64.358108108108112</v>
      </c>
      <c r="AB74" s="70">
        <f t="shared" si="10"/>
        <v>15.002247191011236</v>
      </c>
      <c r="AC74" s="70">
        <f t="shared" si="10"/>
        <v>82.334312517033126</v>
      </c>
      <c r="AD74" s="70">
        <f t="shared" si="10"/>
        <v>21.611967556365087</v>
      </c>
      <c r="AE74" s="70">
        <f t="shared" si="10"/>
        <v>21.811072564231345</v>
      </c>
      <c r="AF74" s="70">
        <f t="shared" si="10"/>
        <v>1.0270588188870895</v>
      </c>
      <c r="AG74" s="70">
        <f t="shared" si="10"/>
        <v>58.868937754373015</v>
      </c>
      <c r="AH74" s="70">
        <f t="shared" si="10"/>
        <v>45.333371911347115</v>
      </c>
    </row>
    <row r="75" spans="1:152" s="26" customFormat="1" ht="15.45" x14ac:dyDescent="0.4">
      <c r="A75" s="85" t="s">
        <v>100</v>
      </c>
      <c r="B75" s="70">
        <f t="shared" ref="B75:AH75" si="11">(B68-SUM(B51:B56))/B8</f>
        <v>2.5813315590476189</v>
      </c>
      <c r="C75" s="70">
        <f t="shared" si="11"/>
        <v>3.2977524247032148</v>
      </c>
      <c r="D75" s="70">
        <f t="shared" si="11"/>
        <v>68.094929032258079</v>
      </c>
      <c r="E75" s="70">
        <f t="shared" si="11"/>
        <v>56.54630404854889</v>
      </c>
      <c r="F75" s="70">
        <f t="shared" si="11"/>
        <v>1.0508928571428571</v>
      </c>
      <c r="G75" s="70">
        <f t="shared" si="11"/>
        <v>1.1717857142857144</v>
      </c>
      <c r="H75" s="70">
        <f t="shared" si="11"/>
        <v>11.385507246376813</v>
      </c>
      <c r="I75" s="70">
        <f t="shared" si="11"/>
        <v>142.34210526315786</v>
      </c>
      <c r="J75" s="70">
        <f t="shared" si="11"/>
        <v>138.90350877192981</v>
      </c>
      <c r="K75" s="70">
        <f t="shared" si="11"/>
        <v>132.98245614035088</v>
      </c>
      <c r="L75" s="70">
        <f t="shared" si="11"/>
        <v>25.760079430439536</v>
      </c>
      <c r="M75" s="70" t="e">
        <f t="shared" si="11"/>
        <v>#DIV/0!</v>
      </c>
      <c r="N75" s="70" t="e">
        <f t="shared" si="11"/>
        <v>#DIV/0!</v>
      </c>
      <c r="O75" s="70" t="e">
        <f t="shared" si="11"/>
        <v>#DIV/0!</v>
      </c>
      <c r="P75" s="70">
        <f t="shared" si="11"/>
        <v>26.213793103448278</v>
      </c>
      <c r="Q75" s="70">
        <f t="shared" si="11"/>
        <v>98.537480689655169</v>
      </c>
      <c r="R75" s="70">
        <f t="shared" si="11"/>
        <v>33.982013430656934</v>
      </c>
      <c r="S75" s="70">
        <f t="shared" si="11"/>
        <v>30.894160583941613</v>
      </c>
      <c r="T75" s="70">
        <f t="shared" si="11"/>
        <v>28.52554744525548</v>
      </c>
      <c r="U75" s="70">
        <f t="shared" si="11"/>
        <v>2.200239703703704</v>
      </c>
      <c r="V75" s="70">
        <f t="shared" si="11"/>
        <v>2.153850814814815</v>
      </c>
      <c r="W75" s="70">
        <f t="shared" si="11"/>
        <v>71.717817997465161</v>
      </c>
      <c r="X75" s="70">
        <f t="shared" si="11"/>
        <v>63.504435994930304</v>
      </c>
      <c r="Y75" s="70">
        <f t="shared" si="11"/>
        <v>76.710319012345693</v>
      </c>
      <c r="Z75" s="70">
        <f t="shared" si="11"/>
        <v>68.716049382716051</v>
      </c>
      <c r="AA75" s="70">
        <f t="shared" si="11"/>
        <v>64.358108108108112</v>
      </c>
      <c r="AB75" s="70">
        <f t="shared" si="11"/>
        <v>15.002247191011236</v>
      </c>
      <c r="AC75" s="70">
        <f t="shared" si="11"/>
        <v>82.334312517033126</v>
      </c>
      <c r="AD75" s="70">
        <f t="shared" si="11"/>
        <v>21.611967556365087</v>
      </c>
      <c r="AE75" s="70">
        <f t="shared" si="11"/>
        <v>21.811072564231345</v>
      </c>
      <c r="AF75" s="70">
        <f t="shared" si="11"/>
        <v>1.0270588188870895</v>
      </c>
      <c r="AG75" s="70">
        <f t="shared" si="11"/>
        <v>58.868937754373015</v>
      </c>
      <c r="AH75" s="70">
        <f t="shared" si="11"/>
        <v>45.333371911347115</v>
      </c>
    </row>
    <row r="76" spans="1:152" s="26" customFormat="1" ht="15.45" x14ac:dyDescent="0.4">
      <c r="A76" s="78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</row>
    <row r="77" spans="1:152" s="26" customFormat="1" ht="15.45" x14ac:dyDescent="0.4">
      <c r="A77" s="69" t="s">
        <v>101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</row>
    <row r="78" spans="1:152" s="26" customFormat="1" ht="15.45" x14ac:dyDescent="0.4">
      <c r="A78" s="78" t="s">
        <v>99</v>
      </c>
      <c r="B78" s="70">
        <f t="shared" ref="B78:AH78" si="12">(B58-SUM(B51:B56))/B7</f>
        <v>138.44751765986396</v>
      </c>
      <c r="C78" s="70">
        <f t="shared" si="12"/>
        <v>201.98733601307191</v>
      </c>
      <c r="D78" s="70">
        <f t="shared" si="12"/>
        <v>6.5657142857142867</v>
      </c>
      <c r="E78" s="70">
        <f t="shared" si="12"/>
        <v>6.2600000000000016</v>
      </c>
      <c r="F78" s="70">
        <f t="shared" si="12"/>
        <v>572.067018171879</v>
      </c>
      <c r="G78" s="70">
        <f t="shared" si="12"/>
        <v>437.4666666666667</v>
      </c>
      <c r="H78" s="70">
        <f t="shared" si="12"/>
        <v>31.182852606509659</v>
      </c>
      <c r="I78" s="70">
        <f t="shared" si="12"/>
        <v>4.3856756756756754</v>
      </c>
      <c r="J78" s="70">
        <f t="shared" si="12"/>
        <v>4.2797297297297296</v>
      </c>
      <c r="K78" s="70">
        <f t="shared" si="12"/>
        <v>4.0972972972972972</v>
      </c>
      <c r="L78" s="70">
        <f t="shared" si="12"/>
        <v>43.744324324324324</v>
      </c>
      <c r="M78" s="70">
        <f t="shared" si="12"/>
        <v>67.338966836734713</v>
      </c>
      <c r="N78" s="70">
        <f t="shared" si="12"/>
        <v>124.96913580246915</v>
      </c>
      <c r="O78" s="70">
        <f t="shared" si="12"/>
        <v>151.08333333333334</v>
      </c>
      <c r="P78" s="70">
        <f t="shared" si="12"/>
        <v>16.593440981696304</v>
      </c>
      <c r="Q78" s="70">
        <f t="shared" si="12"/>
        <v>5.4241789144552701</v>
      </c>
      <c r="R78" s="70">
        <f t="shared" si="12"/>
        <v>9.3110716799999995</v>
      </c>
      <c r="S78" s="70">
        <f t="shared" si="12"/>
        <v>8.4650000000000016</v>
      </c>
      <c r="T78" s="70">
        <f t="shared" si="12"/>
        <v>7.8160000000000016</v>
      </c>
      <c r="U78" s="70">
        <f t="shared" si="12"/>
        <v>85.710786666666678</v>
      </c>
      <c r="V78" s="70">
        <f t="shared" si="12"/>
        <v>85.635786666666675</v>
      </c>
      <c r="W78" s="70">
        <f t="shared" si="12"/>
        <v>6.150582434782609</v>
      </c>
      <c r="X78" s="70">
        <f t="shared" si="12"/>
        <v>5.4461956521739134</v>
      </c>
      <c r="Y78" s="70">
        <f t="shared" si="12"/>
        <v>7.1419952183908055</v>
      </c>
      <c r="Z78" s="70">
        <f t="shared" si="12"/>
        <v>6.3977011494252878</v>
      </c>
      <c r="AA78" s="70">
        <f t="shared" si="12"/>
        <v>8.5044642857142865</v>
      </c>
      <c r="AB78" s="70">
        <f t="shared" si="12"/>
        <v>26.476303787428119</v>
      </c>
      <c r="AC78" s="70">
        <f t="shared" si="12"/>
        <v>5.6438843257643674</v>
      </c>
      <c r="AD78" s="70">
        <f t="shared" si="12"/>
        <v>15.891152614974331</v>
      </c>
      <c r="AE78" s="70">
        <f t="shared" si="12"/>
        <v>9.426819498099988</v>
      </c>
      <c r="AF78" s="70">
        <f t="shared" si="12"/>
        <v>390.38172106972991</v>
      </c>
      <c r="AG78" s="70">
        <f t="shared" si="12"/>
        <v>7.88423273496067</v>
      </c>
      <c r="AH78" s="70">
        <f t="shared" si="12"/>
        <v>6.6460961907067535</v>
      </c>
    </row>
    <row r="79" spans="1:152" s="26" customFormat="1" ht="15.45" x14ac:dyDescent="0.4">
      <c r="A79" s="86" t="s">
        <v>100</v>
      </c>
      <c r="B79" s="87">
        <f t="shared" ref="B79:AH79" si="13">(B68-SUM(B51:B56))/B7</f>
        <v>147.50466051700681</v>
      </c>
      <c r="C79" s="87">
        <f t="shared" si="13"/>
        <v>201.98733601307191</v>
      </c>
      <c r="D79" s="87">
        <f t="shared" si="13"/>
        <v>6.5657142857142867</v>
      </c>
      <c r="E79" s="87">
        <f t="shared" si="13"/>
        <v>6.2600000000000016</v>
      </c>
      <c r="F79" s="87">
        <f t="shared" si="13"/>
        <v>572.067018171879</v>
      </c>
      <c r="G79" s="87">
        <f t="shared" si="13"/>
        <v>437.4666666666667</v>
      </c>
      <c r="H79" s="87">
        <f t="shared" si="13"/>
        <v>31.182852606509659</v>
      </c>
      <c r="I79" s="87">
        <f t="shared" si="13"/>
        <v>4.3856756756756754</v>
      </c>
      <c r="J79" s="87">
        <f t="shared" si="13"/>
        <v>4.2797297297297296</v>
      </c>
      <c r="K79" s="87">
        <f t="shared" si="13"/>
        <v>4.0972972972972972</v>
      </c>
      <c r="L79" s="87">
        <f t="shared" si="13"/>
        <v>43.744324324324324</v>
      </c>
      <c r="M79" s="87">
        <f t="shared" si="13"/>
        <v>67.338966836734713</v>
      </c>
      <c r="N79" s="87">
        <f t="shared" si="13"/>
        <v>124.96913580246915</v>
      </c>
      <c r="O79" s="87">
        <f t="shared" si="13"/>
        <v>151.08333333333334</v>
      </c>
      <c r="P79" s="87">
        <f t="shared" si="13"/>
        <v>16.593440981696304</v>
      </c>
      <c r="Q79" s="87">
        <f t="shared" si="13"/>
        <v>5.4241789144552701</v>
      </c>
      <c r="R79" s="87">
        <f t="shared" si="13"/>
        <v>9.3110716799999995</v>
      </c>
      <c r="S79" s="87">
        <f t="shared" si="13"/>
        <v>8.4650000000000016</v>
      </c>
      <c r="T79" s="87">
        <f t="shared" si="13"/>
        <v>7.8160000000000016</v>
      </c>
      <c r="U79" s="87">
        <f t="shared" si="13"/>
        <v>99.010786666666675</v>
      </c>
      <c r="V79" s="87">
        <f t="shared" si="13"/>
        <v>96.923286666666684</v>
      </c>
      <c r="W79" s="87">
        <f t="shared" si="13"/>
        <v>6.150582434782609</v>
      </c>
      <c r="X79" s="87">
        <f t="shared" si="13"/>
        <v>5.4461956521739134</v>
      </c>
      <c r="Y79" s="87">
        <f t="shared" si="13"/>
        <v>7.1419952183908055</v>
      </c>
      <c r="Z79" s="87">
        <f t="shared" si="13"/>
        <v>6.3977011494252878</v>
      </c>
      <c r="AA79" s="87">
        <f t="shared" si="13"/>
        <v>8.5044642857142865</v>
      </c>
      <c r="AB79" s="87">
        <f t="shared" si="13"/>
        <v>26.476303787428119</v>
      </c>
      <c r="AC79" s="87">
        <f t="shared" si="13"/>
        <v>5.6438843257643674</v>
      </c>
      <c r="AD79" s="87">
        <f t="shared" si="13"/>
        <v>15.891152614974331</v>
      </c>
      <c r="AE79" s="87">
        <f t="shared" si="13"/>
        <v>9.426819498099988</v>
      </c>
      <c r="AF79" s="87">
        <f t="shared" si="13"/>
        <v>390.38172106972991</v>
      </c>
      <c r="AG79" s="87">
        <f t="shared" si="13"/>
        <v>7.88423273496067</v>
      </c>
      <c r="AH79" s="87">
        <f t="shared" si="13"/>
        <v>6.6460961907067535</v>
      </c>
      <c r="AI79" s="78"/>
    </row>
  </sheetData>
  <pageMargins left="0.75" right="0.75" top="1" bottom="1" header="0.5" footer="0.5"/>
  <pageSetup scale="54" fitToWidth="4" orientation="portrait" r:id="rId1"/>
  <headerFooter alignWithMargins="0"/>
  <colBreaks count="1" manualBreakCount="1">
    <brk id="10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5A168-E53B-425B-852B-57C8A49904C8}">
  <sheetPr codeName="Sheet67"/>
  <dimension ref="A1:EV79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15234375" defaultRowHeight="15" x14ac:dyDescent="0.35"/>
  <cols>
    <col min="1" max="1" width="42.84375" style="35" customWidth="1"/>
    <col min="2" max="12" width="15.69140625" style="35" customWidth="1"/>
    <col min="13" max="15" width="13.15234375" style="93" customWidth="1"/>
    <col min="16" max="34" width="15.69140625" style="35" customWidth="1"/>
    <col min="35" max="16384" width="9.15234375" style="35"/>
  </cols>
  <sheetData>
    <row r="1" spans="1:152" s="4" customFormat="1" ht="17.600000000000001" x14ac:dyDescent="0.4">
      <c r="A1" s="1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</row>
    <row r="2" spans="1:152" s="10" customFormat="1" ht="61.75" x14ac:dyDescent="0.4">
      <c r="A2" s="5" t="s">
        <v>103</v>
      </c>
      <c r="B2" s="6" t="s">
        <v>104</v>
      </c>
      <c r="C2" s="6" t="s">
        <v>105</v>
      </c>
      <c r="D2" s="8" t="s">
        <v>106</v>
      </c>
      <c r="E2" s="8" t="s">
        <v>107</v>
      </c>
      <c r="F2" s="8" t="s">
        <v>108</v>
      </c>
      <c r="G2" s="8" t="s">
        <v>109</v>
      </c>
      <c r="H2" s="8" t="s">
        <v>110</v>
      </c>
      <c r="I2" s="8" t="s">
        <v>111</v>
      </c>
      <c r="J2" s="8" t="s">
        <v>112</v>
      </c>
      <c r="K2" s="8" t="s">
        <v>111</v>
      </c>
      <c r="L2" s="8" t="s">
        <v>113</v>
      </c>
      <c r="M2" s="8" t="s">
        <v>114</v>
      </c>
      <c r="N2" s="8" t="s">
        <v>115</v>
      </c>
      <c r="O2" s="8" t="s">
        <v>116</v>
      </c>
      <c r="P2" s="8" t="s">
        <v>117</v>
      </c>
      <c r="Q2" s="8" t="s">
        <v>118</v>
      </c>
      <c r="R2" s="8" t="s">
        <v>119</v>
      </c>
      <c r="S2" s="8" t="s">
        <v>119</v>
      </c>
      <c r="T2" s="8" t="s">
        <v>120</v>
      </c>
      <c r="U2" s="8" t="s">
        <v>121</v>
      </c>
      <c r="V2" s="8" t="s">
        <v>121</v>
      </c>
      <c r="W2" s="8" t="s">
        <v>122</v>
      </c>
      <c r="X2" s="8" t="s">
        <v>122</v>
      </c>
      <c r="Y2" s="8" t="s">
        <v>123</v>
      </c>
      <c r="Z2" s="8" t="s">
        <v>123</v>
      </c>
      <c r="AA2" s="8" t="s">
        <v>124</v>
      </c>
      <c r="AB2" s="8" t="s">
        <v>125</v>
      </c>
      <c r="AC2" s="8" t="s">
        <v>126</v>
      </c>
      <c r="AD2" s="8" t="s">
        <v>127</v>
      </c>
      <c r="AE2" s="8" t="s">
        <v>128</v>
      </c>
      <c r="AF2" s="8" t="s">
        <v>129</v>
      </c>
      <c r="AG2" s="8" t="s">
        <v>130</v>
      </c>
      <c r="AH2" s="9" t="s">
        <v>131</v>
      </c>
    </row>
    <row r="3" spans="1:152" s="10" customFormat="1" ht="33" customHeight="1" x14ac:dyDescent="0.4">
      <c r="A3" s="11" t="s">
        <v>132</v>
      </c>
      <c r="B3" s="88" t="s">
        <v>133</v>
      </c>
      <c r="C3" s="88" t="s">
        <v>133</v>
      </c>
      <c r="D3" s="88" t="s">
        <v>133</v>
      </c>
      <c r="E3" s="88" t="s">
        <v>133</v>
      </c>
      <c r="F3" s="88" t="s">
        <v>133</v>
      </c>
      <c r="G3" s="88" t="s">
        <v>133</v>
      </c>
      <c r="H3" s="88" t="s">
        <v>133</v>
      </c>
      <c r="I3" s="88" t="s">
        <v>133</v>
      </c>
      <c r="J3" s="88" t="s">
        <v>133</v>
      </c>
      <c r="K3" s="88" t="s">
        <v>133</v>
      </c>
      <c r="L3" s="88" t="s">
        <v>133</v>
      </c>
      <c r="M3" s="12" t="s">
        <v>134</v>
      </c>
      <c r="N3" s="12" t="s">
        <v>134</v>
      </c>
      <c r="O3" s="12" t="s">
        <v>134</v>
      </c>
      <c r="P3" s="88" t="s">
        <v>133</v>
      </c>
      <c r="Q3" s="88" t="s">
        <v>133</v>
      </c>
      <c r="R3" s="88" t="s">
        <v>133</v>
      </c>
      <c r="S3" s="12" t="s">
        <v>134</v>
      </c>
      <c r="T3" s="12" t="s">
        <v>134</v>
      </c>
      <c r="U3" s="88" t="s">
        <v>133</v>
      </c>
      <c r="V3" s="88" t="s">
        <v>134</v>
      </c>
      <c r="W3" s="88" t="s">
        <v>133</v>
      </c>
      <c r="X3" s="12" t="s">
        <v>134</v>
      </c>
      <c r="Y3" s="88" t="s">
        <v>133</v>
      </c>
      <c r="Z3" s="12" t="s">
        <v>134</v>
      </c>
      <c r="AA3" s="88" t="s">
        <v>133</v>
      </c>
      <c r="AB3" s="88" t="s">
        <v>133</v>
      </c>
      <c r="AC3" s="88" t="s">
        <v>133</v>
      </c>
      <c r="AD3" s="88" t="s">
        <v>133</v>
      </c>
      <c r="AE3" s="88" t="s">
        <v>133</v>
      </c>
      <c r="AF3" s="88" t="s">
        <v>133</v>
      </c>
      <c r="AG3" s="88" t="s">
        <v>133</v>
      </c>
      <c r="AH3" s="99" t="s">
        <v>133</v>
      </c>
    </row>
    <row r="4" spans="1:152" s="10" customFormat="1" ht="20.25" customHeight="1" x14ac:dyDescent="0.4">
      <c r="A4" s="15" t="s">
        <v>135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90"/>
      <c r="N4" s="90"/>
      <c r="O4" s="90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152" s="10" customFormat="1" ht="15.45" x14ac:dyDescent="0.4">
      <c r="A5" s="19" t="s">
        <v>136</v>
      </c>
      <c r="B5" s="16"/>
      <c r="C5" s="16"/>
      <c r="D5" s="17"/>
      <c r="E5" s="17"/>
      <c r="F5" s="17"/>
      <c r="G5" s="17"/>
      <c r="H5" s="17"/>
      <c r="I5" s="17"/>
      <c r="J5" s="17"/>
      <c r="K5" s="17"/>
      <c r="L5" s="17"/>
      <c r="M5" s="90"/>
      <c r="N5" s="90"/>
      <c r="O5" s="90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8"/>
    </row>
    <row r="6" spans="1:152" s="4" customFormat="1" ht="15.45" x14ac:dyDescent="0.4">
      <c r="A6" s="19" t="s">
        <v>137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91"/>
      <c r="N6" s="91"/>
      <c r="O6" s="91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1"/>
    </row>
    <row r="7" spans="1:152" s="27" customFormat="1" ht="30.45" x14ac:dyDescent="0.4">
      <c r="A7" s="22" t="s">
        <v>138</v>
      </c>
      <c r="B7" s="23">
        <v>3.5</v>
      </c>
      <c r="C7" s="23">
        <v>4.5</v>
      </c>
      <c r="D7" s="24">
        <v>70</v>
      </c>
      <c r="E7" s="24">
        <v>70</v>
      </c>
      <c r="F7" s="23">
        <v>1.0287256235827664</v>
      </c>
      <c r="G7" s="23">
        <v>1.5</v>
      </c>
      <c r="H7" s="24">
        <v>25.193333333333335</v>
      </c>
      <c r="I7" s="24">
        <v>185</v>
      </c>
      <c r="J7" s="24">
        <v>185</v>
      </c>
      <c r="K7" s="24">
        <v>185</v>
      </c>
      <c r="L7" s="23">
        <v>26.428571428571427</v>
      </c>
      <c r="M7" s="23">
        <v>15.68</v>
      </c>
      <c r="N7" s="23">
        <v>4.8600000000000003</v>
      </c>
      <c r="O7" s="23">
        <v>3</v>
      </c>
      <c r="P7" s="24">
        <v>22.90664126984127</v>
      </c>
      <c r="Q7" s="24">
        <v>81.247320000000002</v>
      </c>
      <c r="R7" s="24">
        <v>50</v>
      </c>
      <c r="S7" s="24">
        <v>50</v>
      </c>
      <c r="T7" s="24">
        <v>50</v>
      </c>
      <c r="U7" s="24">
        <v>4</v>
      </c>
      <c r="V7" s="24">
        <v>4</v>
      </c>
      <c r="W7" s="24">
        <v>92</v>
      </c>
      <c r="X7" s="24">
        <v>92</v>
      </c>
      <c r="Y7" s="24">
        <v>87</v>
      </c>
      <c r="Z7" s="24">
        <v>87</v>
      </c>
      <c r="AA7" s="24">
        <v>56</v>
      </c>
      <c r="AB7" s="24">
        <v>25.215</v>
      </c>
      <c r="AC7" s="24">
        <v>124</v>
      </c>
      <c r="AD7" s="24">
        <v>34</v>
      </c>
      <c r="AE7" s="24">
        <v>59</v>
      </c>
      <c r="AF7" s="23">
        <v>1.4470000000000001</v>
      </c>
      <c r="AG7" s="24">
        <v>56.000000000000007</v>
      </c>
      <c r="AH7" s="25">
        <v>64.8</v>
      </c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</row>
    <row r="8" spans="1:152" s="31" customFormat="1" ht="15.45" x14ac:dyDescent="0.4">
      <c r="A8" s="28" t="s">
        <v>139</v>
      </c>
      <c r="B8" s="29">
        <v>200</v>
      </c>
      <c r="C8" s="29">
        <v>275.625</v>
      </c>
      <c r="D8" s="29">
        <v>6.7494012627912037</v>
      </c>
      <c r="E8" s="29">
        <v>7.7494012627912037</v>
      </c>
      <c r="F8" s="29">
        <v>560</v>
      </c>
      <c r="G8" s="29">
        <v>560</v>
      </c>
      <c r="H8" s="29">
        <v>69</v>
      </c>
      <c r="I8" s="29">
        <v>5.7</v>
      </c>
      <c r="J8" s="29">
        <v>5.7</v>
      </c>
      <c r="K8" s="29">
        <v>5.7</v>
      </c>
      <c r="L8" s="29">
        <v>44.879520000000007</v>
      </c>
      <c r="M8" s="29">
        <v>0</v>
      </c>
      <c r="N8" s="29">
        <v>0</v>
      </c>
      <c r="O8" s="29">
        <v>0</v>
      </c>
      <c r="P8" s="29">
        <v>14.5</v>
      </c>
      <c r="Q8" s="29">
        <v>4.472409857808211</v>
      </c>
      <c r="R8" s="29">
        <v>13.7</v>
      </c>
      <c r="S8" s="29">
        <v>13.7</v>
      </c>
      <c r="T8" s="29">
        <v>13.7</v>
      </c>
      <c r="U8" s="29">
        <v>180</v>
      </c>
      <c r="V8" s="29">
        <v>180</v>
      </c>
      <c r="W8" s="29">
        <v>7.89</v>
      </c>
      <c r="X8" s="29">
        <v>7.89</v>
      </c>
      <c r="Y8" s="29">
        <v>8.1</v>
      </c>
      <c r="Z8" s="29">
        <v>8.1</v>
      </c>
      <c r="AA8" s="29">
        <v>7.4</v>
      </c>
      <c r="AB8" s="29">
        <v>44.5</v>
      </c>
      <c r="AC8" s="29">
        <v>8.5</v>
      </c>
      <c r="AD8" s="29">
        <v>25</v>
      </c>
      <c r="AE8" s="29">
        <v>25.5</v>
      </c>
      <c r="AF8" s="29">
        <v>550</v>
      </c>
      <c r="AG8" s="29">
        <v>7.5</v>
      </c>
      <c r="AH8" s="30">
        <v>9.5</v>
      </c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</row>
    <row r="9" spans="1:152" s="36" customFormat="1" ht="15.45" x14ac:dyDescent="0.4">
      <c r="A9" s="32" t="s">
        <v>140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4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</row>
    <row r="10" spans="1:152" s="31" customFormat="1" ht="30.45" x14ac:dyDescent="0.4">
      <c r="A10" s="37" t="s">
        <v>141</v>
      </c>
      <c r="B10" s="38"/>
      <c r="C10" s="38"/>
      <c r="D10" s="38">
        <v>1.8879999999999999</v>
      </c>
      <c r="E10" s="38">
        <v>1.8879999999999999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>
        <v>2.2079999999999997</v>
      </c>
      <c r="Q10" s="38">
        <v>2.2079999999999997</v>
      </c>
      <c r="R10" s="38"/>
      <c r="S10" s="38"/>
      <c r="T10" s="38"/>
      <c r="U10" s="38"/>
      <c r="V10" s="38"/>
      <c r="W10" s="38">
        <v>2.4079999999999999</v>
      </c>
      <c r="X10" s="38">
        <v>2.4079999999999999</v>
      </c>
      <c r="Y10" s="38">
        <v>2.4079999999999999</v>
      </c>
      <c r="Z10" s="38">
        <v>2.4079999999999999</v>
      </c>
      <c r="AA10" s="38">
        <v>2.1360000000000001</v>
      </c>
      <c r="AB10" s="38"/>
      <c r="AC10" s="38"/>
      <c r="AD10" s="38"/>
      <c r="AE10" s="38"/>
      <c r="AF10" s="38"/>
      <c r="AG10" s="38"/>
      <c r="AH10" s="39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</row>
    <row r="11" spans="1:152" s="31" customFormat="1" ht="15.45" x14ac:dyDescent="0.4">
      <c r="A11" s="40" t="s">
        <v>142</v>
      </c>
      <c r="B11" s="41"/>
      <c r="C11" s="41"/>
      <c r="D11" s="41">
        <v>200</v>
      </c>
      <c r="E11" s="41">
        <v>200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>
        <v>200</v>
      </c>
      <c r="Q11" s="41">
        <v>200</v>
      </c>
      <c r="R11" s="41"/>
      <c r="S11" s="41"/>
      <c r="T11" s="41"/>
      <c r="U11" s="41"/>
      <c r="V11" s="41"/>
      <c r="W11" s="41">
        <v>200</v>
      </c>
      <c r="X11" s="41">
        <v>200</v>
      </c>
      <c r="Y11" s="41">
        <v>200</v>
      </c>
      <c r="Z11" s="41">
        <v>200</v>
      </c>
      <c r="AA11" s="41">
        <v>200</v>
      </c>
      <c r="AB11" s="41"/>
      <c r="AC11" s="41"/>
      <c r="AD11" s="41"/>
      <c r="AE11" s="41"/>
      <c r="AF11" s="41"/>
      <c r="AG11" s="41"/>
      <c r="AH11" s="42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</row>
    <row r="12" spans="1:152" s="46" customFormat="1" ht="15.45" x14ac:dyDescent="0.4">
      <c r="A12" s="43" t="s">
        <v>143</v>
      </c>
      <c r="B12" s="44">
        <f t="shared" ref="B12:AH12" si="0">(B7*B8)+(B10*B11)</f>
        <v>700</v>
      </c>
      <c r="C12" s="44">
        <f t="shared" si="0"/>
        <v>1240.3125</v>
      </c>
      <c r="D12" s="44">
        <f t="shared" si="0"/>
        <v>850.05808839538417</v>
      </c>
      <c r="E12" s="44">
        <f t="shared" si="0"/>
        <v>920.05808839538417</v>
      </c>
      <c r="F12" s="44">
        <f t="shared" si="0"/>
        <v>576.08634920634915</v>
      </c>
      <c r="G12" s="44">
        <f t="shared" si="0"/>
        <v>840</v>
      </c>
      <c r="H12" s="44">
        <f t="shared" si="0"/>
        <v>1738.3400000000001</v>
      </c>
      <c r="I12" s="44">
        <f t="shared" si="0"/>
        <v>1054.5</v>
      </c>
      <c r="J12" s="44">
        <f t="shared" si="0"/>
        <v>1054.5</v>
      </c>
      <c r="K12" s="44">
        <f t="shared" si="0"/>
        <v>1054.5</v>
      </c>
      <c r="L12" s="44">
        <f t="shared" si="0"/>
        <v>1186.1016000000002</v>
      </c>
      <c r="M12" s="44">
        <f t="shared" si="0"/>
        <v>0</v>
      </c>
      <c r="N12" s="44">
        <f t="shared" si="0"/>
        <v>0</v>
      </c>
      <c r="O12" s="44">
        <f t="shared" si="0"/>
        <v>0</v>
      </c>
      <c r="P12" s="44">
        <f t="shared" si="0"/>
        <v>773.74629841269837</v>
      </c>
      <c r="Q12" s="44">
        <f t="shared" si="0"/>
        <v>804.97131488849823</v>
      </c>
      <c r="R12" s="44">
        <f t="shared" si="0"/>
        <v>685</v>
      </c>
      <c r="S12" s="44">
        <f t="shared" si="0"/>
        <v>685</v>
      </c>
      <c r="T12" s="44">
        <f t="shared" si="0"/>
        <v>685</v>
      </c>
      <c r="U12" s="44">
        <f t="shared" si="0"/>
        <v>720</v>
      </c>
      <c r="V12" s="44">
        <f t="shared" si="0"/>
        <v>720</v>
      </c>
      <c r="W12" s="44">
        <f>(W7*W8)+(W10*W11)</f>
        <v>1207.48</v>
      </c>
      <c r="X12" s="44">
        <f t="shared" si="0"/>
        <v>1207.48</v>
      </c>
      <c r="Y12" s="44">
        <f t="shared" si="0"/>
        <v>1186.3</v>
      </c>
      <c r="Z12" s="44">
        <f t="shared" si="0"/>
        <v>1186.3</v>
      </c>
      <c r="AA12" s="44">
        <f t="shared" si="0"/>
        <v>841.60000000000014</v>
      </c>
      <c r="AB12" s="44">
        <f t="shared" si="0"/>
        <v>1122.0674999999999</v>
      </c>
      <c r="AC12" s="44">
        <f t="shared" si="0"/>
        <v>1054</v>
      </c>
      <c r="AD12" s="44">
        <f t="shared" si="0"/>
        <v>850</v>
      </c>
      <c r="AE12" s="44">
        <f t="shared" si="0"/>
        <v>1504.5</v>
      </c>
      <c r="AF12" s="44">
        <f t="shared" si="0"/>
        <v>795.85</v>
      </c>
      <c r="AG12" s="44">
        <f t="shared" si="0"/>
        <v>420.00000000000006</v>
      </c>
      <c r="AH12" s="45">
        <f t="shared" si="0"/>
        <v>615.6</v>
      </c>
    </row>
    <row r="13" spans="1:152" s="10" customFormat="1" ht="15.45" x14ac:dyDescent="0.4">
      <c r="A13" s="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92"/>
      <c r="N13" s="92"/>
      <c r="O13" s="92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8"/>
    </row>
    <row r="14" spans="1:152" s="4" customFormat="1" ht="15.45" x14ac:dyDescent="0.4">
      <c r="A14" s="19" t="s">
        <v>144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92"/>
      <c r="N14" s="92"/>
      <c r="O14" s="92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50"/>
    </row>
    <row r="15" spans="1:152" ht="15.45" x14ac:dyDescent="0.4">
      <c r="A15" s="19" t="s">
        <v>145</v>
      </c>
      <c r="AH15" s="51"/>
    </row>
    <row r="16" spans="1:152" s="55" customFormat="1" ht="15.45" x14ac:dyDescent="0.4">
      <c r="A16" s="52" t="s">
        <v>146</v>
      </c>
      <c r="B16" s="53"/>
      <c r="C16" s="53"/>
      <c r="D16" s="53">
        <v>65.95</v>
      </c>
      <c r="E16" s="53">
        <v>65.95</v>
      </c>
      <c r="F16" s="53">
        <v>93.25</v>
      </c>
      <c r="G16" s="53">
        <v>67.400000000000006</v>
      </c>
      <c r="H16" s="53">
        <v>139.5</v>
      </c>
      <c r="I16" s="53">
        <v>110.85000000000001</v>
      </c>
      <c r="J16" s="53">
        <v>86.45</v>
      </c>
      <c r="K16" s="53">
        <v>110.85000000000001</v>
      </c>
      <c r="L16" s="53">
        <v>120.60000000000001</v>
      </c>
      <c r="M16" s="53">
        <v>56.375</v>
      </c>
      <c r="N16" s="53">
        <v>41.400000000000006</v>
      </c>
      <c r="O16" s="53">
        <v>66.95</v>
      </c>
      <c r="P16" s="53">
        <v>52.2</v>
      </c>
      <c r="Q16" s="53">
        <v>44.6</v>
      </c>
      <c r="R16" s="53">
        <v>68.100000000000009</v>
      </c>
      <c r="S16" s="53">
        <v>68.100000000000009</v>
      </c>
      <c r="T16" s="53">
        <v>95.850000000000009</v>
      </c>
      <c r="U16" s="53"/>
      <c r="V16" s="53"/>
      <c r="W16" s="53">
        <v>80.650000000000006</v>
      </c>
      <c r="X16" s="53">
        <v>80.650000000000006</v>
      </c>
      <c r="Y16" s="53">
        <v>79.150000000000006</v>
      </c>
      <c r="Z16" s="53">
        <v>79.150000000000006</v>
      </c>
      <c r="AA16" s="53">
        <v>83.350000000000009</v>
      </c>
      <c r="AB16" s="53">
        <v>110.5</v>
      </c>
      <c r="AC16" s="53">
        <v>114</v>
      </c>
      <c r="AD16" s="53">
        <v>113.55000000000001</v>
      </c>
      <c r="AE16" s="53">
        <v>98.550000000000011</v>
      </c>
      <c r="AF16" s="53">
        <v>125.10000000000001</v>
      </c>
      <c r="AG16" s="53">
        <v>112.5</v>
      </c>
      <c r="AH16" s="54">
        <v>106.4</v>
      </c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</row>
    <row r="17" spans="1:152" s="36" customFormat="1" ht="15.45" x14ac:dyDescent="0.4">
      <c r="A17" s="56" t="s">
        <v>147</v>
      </c>
      <c r="B17" s="57"/>
      <c r="C17" s="57"/>
      <c r="D17" s="57"/>
      <c r="E17" s="57"/>
      <c r="F17" s="57"/>
      <c r="G17" s="57"/>
      <c r="H17" s="57"/>
      <c r="I17" s="57">
        <v>4</v>
      </c>
      <c r="J17" s="57">
        <v>4</v>
      </c>
      <c r="K17" s="57">
        <v>4</v>
      </c>
      <c r="L17" s="57">
        <v>4</v>
      </c>
      <c r="M17" s="57"/>
      <c r="N17" s="57"/>
      <c r="O17" s="57"/>
      <c r="P17" s="57"/>
      <c r="Q17" s="57"/>
      <c r="R17" s="57">
        <v>13</v>
      </c>
      <c r="S17" s="57">
        <v>13</v>
      </c>
      <c r="T17" s="57">
        <v>13</v>
      </c>
      <c r="U17" s="57"/>
      <c r="V17" s="57"/>
      <c r="W17" s="57"/>
      <c r="X17" s="57"/>
      <c r="Y17" s="57"/>
      <c r="Z17" s="57"/>
      <c r="AA17" s="57"/>
      <c r="AB17" s="57"/>
      <c r="AC17" s="57"/>
      <c r="AD17" s="57">
        <v>6.4</v>
      </c>
      <c r="AE17" s="57"/>
      <c r="AF17" s="57"/>
      <c r="AG17" s="57"/>
      <c r="AH17" s="58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</row>
    <row r="18" spans="1:152" s="36" customFormat="1" ht="15.45" x14ac:dyDescent="0.4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8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</row>
    <row r="19" spans="1:152" s="36" customFormat="1" ht="15.45" x14ac:dyDescent="0.4">
      <c r="A19" s="56" t="s">
        <v>148</v>
      </c>
      <c r="B19" s="57"/>
      <c r="C19" s="57">
        <v>30.950000000000003</v>
      </c>
      <c r="D19" s="57">
        <v>58.75</v>
      </c>
      <c r="E19" s="57">
        <v>38.1</v>
      </c>
      <c r="F19" s="57">
        <v>78.600000000000009</v>
      </c>
      <c r="G19" s="57">
        <v>155</v>
      </c>
      <c r="H19" s="57">
        <v>27.200000000000003</v>
      </c>
      <c r="I19" s="57">
        <v>126.4</v>
      </c>
      <c r="J19" s="57">
        <v>126.4</v>
      </c>
      <c r="K19" s="57">
        <v>126.4</v>
      </c>
      <c r="L19" s="57">
        <v>126.4</v>
      </c>
      <c r="M19" s="57">
        <v>95.25</v>
      </c>
      <c r="N19" s="57">
        <v>61.25</v>
      </c>
      <c r="O19" s="57">
        <v>37.4</v>
      </c>
      <c r="P19" s="57">
        <v>30.6</v>
      </c>
      <c r="Q19" s="57">
        <v>61.25</v>
      </c>
      <c r="R19" s="57"/>
      <c r="S19" s="57"/>
      <c r="T19" s="57"/>
      <c r="U19" s="57">
        <v>52.5</v>
      </c>
      <c r="V19" s="57">
        <v>52.5</v>
      </c>
      <c r="W19" s="57">
        <v>77.300000000000011</v>
      </c>
      <c r="X19" s="57">
        <v>77.300000000000011</v>
      </c>
      <c r="Y19" s="57">
        <v>118.10000000000001</v>
      </c>
      <c r="Z19" s="57">
        <v>118.10000000000001</v>
      </c>
      <c r="AA19" s="57">
        <v>69.600000000000009</v>
      </c>
      <c r="AB19" s="57">
        <v>27.200000000000003</v>
      </c>
      <c r="AC19" s="57"/>
      <c r="AD19" s="57"/>
      <c r="AE19" s="57"/>
      <c r="AF19" s="57"/>
      <c r="AG19" s="57"/>
      <c r="AH19" s="58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</row>
    <row r="20" spans="1:152" s="36" customFormat="1" ht="15.45" x14ac:dyDescent="0.4">
      <c r="A20" s="56" t="s">
        <v>208</v>
      </c>
      <c r="B20" s="57">
        <v>32.4</v>
      </c>
      <c r="C20" s="57">
        <v>41.650000000000006</v>
      </c>
      <c r="D20" s="57">
        <v>20.8</v>
      </c>
      <c r="E20" s="57">
        <v>20.8</v>
      </c>
      <c r="F20" s="57">
        <v>43</v>
      </c>
      <c r="G20" s="57">
        <v>62.7</v>
      </c>
      <c r="H20" s="57">
        <v>27.3</v>
      </c>
      <c r="I20" s="57">
        <v>58.150000000000006</v>
      </c>
      <c r="J20" s="57">
        <v>58.150000000000006</v>
      </c>
      <c r="K20" s="57">
        <v>58.150000000000006</v>
      </c>
      <c r="L20" s="57">
        <v>86.800000000000011</v>
      </c>
      <c r="M20" s="57">
        <v>73.600000000000009</v>
      </c>
      <c r="N20" s="57">
        <v>37.550000000000004</v>
      </c>
      <c r="O20" s="57">
        <v>16.400000000000002</v>
      </c>
      <c r="P20" s="57">
        <v>16.150000000000002</v>
      </c>
      <c r="Q20" s="57">
        <v>16.150000000000002</v>
      </c>
      <c r="R20" s="57">
        <v>32.5</v>
      </c>
      <c r="S20" s="57">
        <v>32.5</v>
      </c>
      <c r="T20" s="57">
        <v>32.5</v>
      </c>
      <c r="U20" s="57"/>
      <c r="V20" s="57"/>
      <c r="W20" s="57">
        <v>41.650000000000006</v>
      </c>
      <c r="X20" s="57">
        <v>41.650000000000006</v>
      </c>
      <c r="Y20" s="57">
        <v>39.400000000000006</v>
      </c>
      <c r="Z20" s="57">
        <v>39.400000000000006</v>
      </c>
      <c r="AA20" s="57">
        <v>25.35</v>
      </c>
      <c r="AB20" s="57">
        <v>27.3</v>
      </c>
      <c r="AC20" s="57"/>
      <c r="AD20" s="57"/>
      <c r="AE20" s="57"/>
      <c r="AF20" s="57"/>
      <c r="AG20" s="57"/>
      <c r="AH20" s="58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</row>
    <row r="21" spans="1:152" s="36" customFormat="1" ht="15.45" x14ac:dyDescent="0.4">
      <c r="A21" s="56" t="s">
        <v>209</v>
      </c>
      <c r="B21" s="57">
        <v>83.100000000000009</v>
      </c>
      <c r="C21" s="57">
        <v>106.85000000000001</v>
      </c>
      <c r="D21" s="57">
        <v>10.8</v>
      </c>
      <c r="E21" s="57">
        <v>10.8</v>
      </c>
      <c r="F21" s="57">
        <v>14.05</v>
      </c>
      <c r="G21" s="57">
        <v>20.450000000000003</v>
      </c>
      <c r="H21" s="57">
        <v>18.2</v>
      </c>
      <c r="I21" s="57">
        <v>26.150000000000002</v>
      </c>
      <c r="J21" s="57">
        <v>26.150000000000002</v>
      </c>
      <c r="K21" s="57">
        <v>26.150000000000002</v>
      </c>
      <c r="L21" s="57">
        <v>122.45</v>
      </c>
      <c r="M21" s="57">
        <v>104.25</v>
      </c>
      <c r="N21" s="57">
        <v>110.2</v>
      </c>
      <c r="O21" s="57">
        <v>53.400000000000006</v>
      </c>
      <c r="P21" s="57">
        <v>8.3000000000000007</v>
      </c>
      <c r="Q21" s="57">
        <v>8.3000000000000007</v>
      </c>
      <c r="R21" s="57">
        <v>35.550000000000004</v>
      </c>
      <c r="S21" s="57">
        <v>35.550000000000004</v>
      </c>
      <c r="T21" s="57">
        <v>35.550000000000004</v>
      </c>
      <c r="U21" s="57"/>
      <c r="V21" s="57"/>
      <c r="W21" s="57">
        <v>17.05</v>
      </c>
      <c r="X21" s="57">
        <v>17.05</v>
      </c>
      <c r="Y21" s="57">
        <v>16.150000000000002</v>
      </c>
      <c r="Z21" s="57">
        <v>16.150000000000002</v>
      </c>
      <c r="AA21" s="57">
        <v>10.4</v>
      </c>
      <c r="AB21" s="57">
        <v>18.2</v>
      </c>
      <c r="AC21" s="57"/>
      <c r="AD21" s="57"/>
      <c r="AE21" s="57"/>
      <c r="AF21" s="57"/>
      <c r="AG21" s="57"/>
      <c r="AH21" s="58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</row>
    <row r="22" spans="1:152" s="36" customFormat="1" ht="15.45" x14ac:dyDescent="0.4">
      <c r="A22" s="56" t="s">
        <v>149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>
        <v>100</v>
      </c>
      <c r="AD22" s="57"/>
      <c r="AE22" s="57">
        <v>100</v>
      </c>
      <c r="AF22" s="57">
        <v>100</v>
      </c>
      <c r="AG22" s="57"/>
      <c r="AH22" s="58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</row>
    <row r="23" spans="1:152" s="36" customFormat="1" ht="15.45" x14ac:dyDescent="0.4">
      <c r="A23" s="56" t="s">
        <v>150</v>
      </c>
      <c r="B23" s="57"/>
      <c r="C23" s="57">
        <v>30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>
        <v>50</v>
      </c>
      <c r="AD23" s="57">
        <v>50</v>
      </c>
      <c r="AE23" s="57">
        <v>50</v>
      </c>
      <c r="AF23" s="57">
        <v>50</v>
      </c>
      <c r="AG23" s="57">
        <v>50</v>
      </c>
      <c r="AH23" s="58">
        <v>50</v>
      </c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</row>
    <row r="24" spans="1:152" s="36" customFormat="1" ht="15.45" x14ac:dyDescent="0.4">
      <c r="A24" s="56" t="s">
        <v>52</v>
      </c>
      <c r="B24" s="57"/>
      <c r="C24" s="57">
        <v>10.850000000000001</v>
      </c>
      <c r="D24" s="57">
        <v>22.25</v>
      </c>
      <c r="E24" s="57">
        <v>22.25</v>
      </c>
      <c r="F24" s="57">
        <v>21.75</v>
      </c>
      <c r="G24" s="57">
        <v>23.650000000000002</v>
      </c>
      <c r="H24" s="57">
        <v>92.050000000000011</v>
      </c>
      <c r="I24" s="57">
        <v>30.8</v>
      </c>
      <c r="J24" s="57">
        <v>36.25</v>
      </c>
      <c r="K24" s="57">
        <v>42.2</v>
      </c>
      <c r="L24" s="57">
        <v>30.8</v>
      </c>
      <c r="M24" s="57">
        <v>30.8</v>
      </c>
      <c r="N24" s="57">
        <v>11.600000000000001</v>
      </c>
      <c r="O24" s="57">
        <v>11.600000000000001</v>
      </c>
      <c r="P24" s="57">
        <v>37.85</v>
      </c>
      <c r="Q24" s="57">
        <v>8.75</v>
      </c>
      <c r="R24" s="57">
        <v>73</v>
      </c>
      <c r="S24" s="57">
        <v>84.2</v>
      </c>
      <c r="T24" s="57">
        <v>25.1</v>
      </c>
      <c r="U24" s="57"/>
      <c r="V24" s="57"/>
      <c r="W24" s="57">
        <v>11.3</v>
      </c>
      <c r="X24" s="57">
        <v>11.3</v>
      </c>
      <c r="Y24" s="57">
        <v>11.3</v>
      </c>
      <c r="Z24" s="57">
        <v>11.3</v>
      </c>
      <c r="AA24" s="57">
        <v>11.3</v>
      </c>
      <c r="AB24" s="57">
        <v>92.050000000000011</v>
      </c>
      <c r="AC24" s="57"/>
      <c r="AD24" s="57"/>
      <c r="AE24" s="57"/>
      <c r="AF24" s="57"/>
      <c r="AG24" s="57"/>
      <c r="AH24" s="58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</row>
    <row r="25" spans="1:152" s="36" customFormat="1" ht="15.45" x14ac:dyDescent="0.4">
      <c r="A25" s="56" t="s">
        <v>53</v>
      </c>
      <c r="B25" s="57"/>
      <c r="C25" s="57">
        <v>6.4</v>
      </c>
      <c r="D25" s="57"/>
      <c r="E25" s="57"/>
      <c r="F25" s="57">
        <v>29.5</v>
      </c>
      <c r="G25" s="57">
        <v>29.5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8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</row>
    <row r="26" spans="1:152" s="36" customFormat="1" ht="15.45" x14ac:dyDescent="0.4">
      <c r="A26" s="56" t="s">
        <v>151</v>
      </c>
      <c r="B26" s="57"/>
      <c r="C26" s="57"/>
      <c r="D26" s="57">
        <v>29.450000000000003</v>
      </c>
      <c r="E26" s="57">
        <v>29.450000000000003</v>
      </c>
      <c r="F26" s="57">
        <v>23.450000000000003</v>
      </c>
      <c r="G26" s="57">
        <v>23.450000000000003</v>
      </c>
      <c r="H26" s="57">
        <v>51.1</v>
      </c>
      <c r="I26" s="57"/>
      <c r="J26" s="57"/>
      <c r="K26" s="57"/>
      <c r="L26" s="57"/>
      <c r="M26" s="57"/>
      <c r="N26" s="57">
        <v>11.55</v>
      </c>
      <c r="O26" s="57">
        <v>11.55</v>
      </c>
      <c r="P26" s="57"/>
      <c r="Q26" s="57">
        <v>29.450000000000003</v>
      </c>
      <c r="R26" s="57"/>
      <c r="S26" s="57"/>
      <c r="T26" s="57"/>
      <c r="U26" s="57"/>
      <c r="V26" s="57"/>
      <c r="W26" s="57">
        <v>41</v>
      </c>
      <c r="X26" s="57">
        <v>41</v>
      </c>
      <c r="Y26" s="57">
        <v>41</v>
      </c>
      <c r="Z26" s="57">
        <v>41</v>
      </c>
      <c r="AA26" s="57">
        <v>29.450000000000003</v>
      </c>
      <c r="AB26" s="57">
        <v>60.85</v>
      </c>
      <c r="AC26" s="57"/>
      <c r="AD26" s="57"/>
      <c r="AE26" s="57"/>
      <c r="AF26" s="57"/>
      <c r="AG26" s="57"/>
      <c r="AH26" s="58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</row>
    <row r="27" spans="1:152" s="36" customFormat="1" ht="15.45" x14ac:dyDescent="0.4">
      <c r="A27" s="56" t="s">
        <v>152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>
        <v>20.6</v>
      </c>
      <c r="R27" s="57"/>
      <c r="S27" s="57"/>
      <c r="T27" s="57"/>
      <c r="U27" s="57"/>
      <c r="V27" s="57"/>
      <c r="W27" s="57">
        <v>20.6</v>
      </c>
      <c r="X27" s="57">
        <v>20.6</v>
      </c>
      <c r="Y27" s="57">
        <v>20.6</v>
      </c>
      <c r="Z27" s="57">
        <v>20.6</v>
      </c>
      <c r="AA27" s="57"/>
      <c r="AB27" s="57"/>
      <c r="AC27" s="57"/>
      <c r="AD27" s="57"/>
      <c r="AE27" s="57"/>
      <c r="AF27" s="57"/>
      <c r="AG27" s="57"/>
      <c r="AH27" s="58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</row>
    <row r="28" spans="1:152" s="31" customFormat="1" ht="15.45" x14ac:dyDescent="0.4">
      <c r="A28" s="61" t="s">
        <v>153</v>
      </c>
      <c r="B28" s="62">
        <f>SUM(B16:B27)</f>
        <v>115.5</v>
      </c>
      <c r="C28" s="62">
        <f>SUM(C16:C27)</f>
        <v>226.70000000000002</v>
      </c>
      <c r="D28" s="62">
        <f t="shared" ref="D28:AH28" si="1">SUM(D16:D27)</f>
        <v>208</v>
      </c>
      <c r="E28" s="62">
        <f t="shared" si="1"/>
        <v>187.35000000000002</v>
      </c>
      <c r="F28" s="62">
        <f t="shared" si="1"/>
        <v>303.60000000000002</v>
      </c>
      <c r="G28" s="62">
        <f t="shared" si="1"/>
        <v>382.15</v>
      </c>
      <c r="H28" s="62">
        <f t="shared" si="1"/>
        <v>355.35</v>
      </c>
      <c r="I28" s="62">
        <f t="shared" si="1"/>
        <v>356.34999999999997</v>
      </c>
      <c r="J28" s="62">
        <f t="shared" si="1"/>
        <v>337.4</v>
      </c>
      <c r="K28" s="62">
        <f t="shared" si="1"/>
        <v>367.74999999999994</v>
      </c>
      <c r="L28" s="62">
        <f t="shared" si="1"/>
        <v>491.05</v>
      </c>
      <c r="M28" s="62">
        <f t="shared" si="1"/>
        <v>360.27500000000003</v>
      </c>
      <c r="N28" s="62">
        <f t="shared" si="1"/>
        <v>273.55000000000007</v>
      </c>
      <c r="O28" s="62">
        <f t="shared" si="1"/>
        <v>197.3</v>
      </c>
      <c r="P28" s="62">
        <f t="shared" si="1"/>
        <v>145.10000000000002</v>
      </c>
      <c r="Q28" s="62">
        <f t="shared" si="1"/>
        <v>189.1</v>
      </c>
      <c r="R28" s="62">
        <f t="shared" si="1"/>
        <v>222.15</v>
      </c>
      <c r="S28" s="62">
        <f t="shared" si="1"/>
        <v>233.35000000000002</v>
      </c>
      <c r="T28" s="62">
        <f t="shared" si="1"/>
        <v>202.00000000000003</v>
      </c>
      <c r="U28" s="62">
        <f t="shared" si="1"/>
        <v>52.5</v>
      </c>
      <c r="V28" s="62">
        <f t="shared" si="1"/>
        <v>52.5</v>
      </c>
      <c r="W28" s="62">
        <f t="shared" si="1"/>
        <v>289.55000000000007</v>
      </c>
      <c r="X28" s="62">
        <f t="shared" si="1"/>
        <v>289.55000000000007</v>
      </c>
      <c r="Y28" s="62">
        <f t="shared" si="1"/>
        <v>325.70000000000005</v>
      </c>
      <c r="Z28" s="62">
        <f t="shared" si="1"/>
        <v>325.70000000000005</v>
      </c>
      <c r="AA28" s="62">
        <f t="shared" si="1"/>
        <v>229.45000000000005</v>
      </c>
      <c r="AB28" s="62">
        <f t="shared" si="1"/>
        <v>336.1</v>
      </c>
      <c r="AC28" s="62">
        <f t="shared" si="1"/>
        <v>264</v>
      </c>
      <c r="AD28" s="62">
        <f t="shared" si="1"/>
        <v>169.95000000000002</v>
      </c>
      <c r="AE28" s="62">
        <f t="shared" si="1"/>
        <v>248.55</v>
      </c>
      <c r="AF28" s="62">
        <f t="shared" si="1"/>
        <v>275.10000000000002</v>
      </c>
      <c r="AG28" s="62">
        <f t="shared" si="1"/>
        <v>162.5</v>
      </c>
      <c r="AH28" s="62">
        <f t="shared" si="1"/>
        <v>156.4</v>
      </c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</row>
    <row r="29" spans="1:152" s="36" customFormat="1" ht="15.45" x14ac:dyDescent="0.4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94"/>
      <c r="N29" s="94"/>
      <c r="O29" s="94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8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</row>
    <row r="30" spans="1:152" s="36" customFormat="1" ht="15.45" x14ac:dyDescent="0.4">
      <c r="A30" s="56" t="s">
        <v>154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94"/>
      <c r="N30" s="94"/>
      <c r="O30" s="94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>
        <v>40</v>
      </c>
      <c r="AD30" s="57">
        <v>20</v>
      </c>
      <c r="AE30" s="57">
        <v>40</v>
      </c>
      <c r="AF30" s="57">
        <v>40</v>
      </c>
      <c r="AG30" s="57">
        <v>40</v>
      </c>
      <c r="AH30" s="58">
        <v>40</v>
      </c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</row>
    <row r="31" spans="1:152" s="36" customFormat="1" ht="15.45" x14ac:dyDescent="0.4">
      <c r="A31" s="63" t="s">
        <v>210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94"/>
      <c r="N31" s="94"/>
      <c r="O31" s="94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8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</row>
    <row r="32" spans="1:152" s="36" customFormat="1" ht="15.45" x14ac:dyDescent="0.4">
      <c r="A32" s="56" t="s">
        <v>132</v>
      </c>
      <c r="B32" s="57"/>
      <c r="C32" s="57"/>
      <c r="D32" s="57">
        <v>69.100000000000009</v>
      </c>
      <c r="E32" s="57">
        <v>69.100000000000009</v>
      </c>
      <c r="F32" s="57">
        <v>69.100000000000009</v>
      </c>
      <c r="G32" s="57">
        <v>26.05</v>
      </c>
      <c r="H32" s="57">
        <v>114.55000000000001</v>
      </c>
      <c r="I32" s="57">
        <v>78.7</v>
      </c>
      <c r="J32" s="57">
        <v>78.7</v>
      </c>
      <c r="K32" s="57"/>
      <c r="L32" s="57">
        <v>78.7</v>
      </c>
      <c r="M32" s="57"/>
      <c r="N32" s="57"/>
      <c r="O32" s="57"/>
      <c r="P32" s="57">
        <v>69.100000000000009</v>
      </c>
      <c r="Q32" s="57">
        <v>69.100000000000009</v>
      </c>
      <c r="R32" s="57">
        <v>69.079679999999996</v>
      </c>
      <c r="S32" s="57"/>
      <c r="T32" s="57"/>
      <c r="U32" s="57"/>
      <c r="V32" s="57"/>
      <c r="W32" s="57">
        <v>69.079679999999996</v>
      </c>
      <c r="X32" s="57"/>
      <c r="Y32" s="57">
        <v>69.079679999999996</v>
      </c>
      <c r="Z32" s="57"/>
      <c r="AA32" s="57">
        <v>69.100000000000009</v>
      </c>
      <c r="AB32" s="57">
        <v>76.5</v>
      </c>
      <c r="AC32" s="57">
        <v>120.53818742857142</v>
      </c>
      <c r="AD32" s="57">
        <v>171.77131199999999</v>
      </c>
      <c r="AE32" s="57">
        <v>91.89561599999999</v>
      </c>
      <c r="AF32" s="57">
        <v>91.89561599999999</v>
      </c>
      <c r="AG32" s="57">
        <v>91.89561599999999</v>
      </c>
      <c r="AH32" s="58">
        <v>91.89561599999999</v>
      </c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</row>
    <row r="33" spans="1:152" s="36" customFormat="1" ht="15.45" x14ac:dyDescent="0.4">
      <c r="A33" s="56" t="s">
        <v>211</v>
      </c>
      <c r="B33" s="57"/>
      <c r="C33" s="57"/>
      <c r="D33" s="57">
        <v>23.200000000000003</v>
      </c>
      <c r="E33" s="57">
        <v>23.200000000000003</v>
      </c>
      <c r="F33" s="57">
        <v>23.200000000000003</v>
      </c>
      <c r="G33" s="57">
        <v>23.200000000000003</v>
      </c>
      <c r="H33" s="57">
        <v>28.200000000000003</v>
      </c>
      <c r="I33" s="57">
        <v>28.200000000000003</v>
      </c>
      <c r="J33" s="57">
        <v>28.200000000000003</v>
      </c>
      <c r="K33" s="57">
        <v>29.200000000000003</v>
      </c>
      <c r="L33" s="57">
        <v>28.200000000000003</v>
      </c>
      <c r="M33" s="57">
        <v>29.200000000000003</v>
      </c>
      <c r="N33" s="57">
        <v>29.200000000000003</v>
      </c>
      <c r="O33" s="57">
        <v>29.200000000000003</v>
      </c>
      <c r="P33" s="57">
        <v>23.200000000000003</v>
      </c>
      <c r="Q33" s="57">
        <v>23.200000000000003</v>
      </c>
      <c r="R33" s="57">
        <v>28.223904000000001</v>
      </c>
      <c r="S33" s="57">
        <v>30.200000000000003</v>
      </c>
      <c r="T33" s="57">
        <v>30.200000000000003</v>
      </c>
      <c r="U33" s="57"/>
      <c r="V33" s="57"/>
      <c r="W33" s="57">
        <v>23.223904000000001</v>
      </c>
      <c r="X33" s="57">
        <v>29.200000000000003</v>
      </c>
      <c r="Y33" s="57">
        <v>23.223904000000001</v>
      </c>
      <c r="Z33" s="57">
        <v>29.200000000000003</v>
      </c>
      <c r="AA33" s="57">
        <v>23.200000000000003</v>
      </c>
      <c r="AB33" s="57">
        <v>32.200000000000003</v>
      </c>
      <c r="AC33" s="57">
        <v>27.874217142857141</v>
      </c>
      <c r="AD33" s="57">
        <v>29.185542857142856</v>
      </c>
      <c r="AE33" s="57">
        <v>24.185542857142856</v>
      </c>
      <c r="AF33" s="57">
        <v>24.185542857142856</v>
      </c>
      <c r="AG33" s="57">
        <v>23.91235</v>
      </c>
      <c r="AH33" s="58">
        <v>23.91235</v>
      </c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</row>
    <row r="34" spans="1:152" s="36" customFormat="1" ht="15.45" x14ac:dyDescent="0.4">
      <c r="A34" s="56" t="s">
        <v>212</v>
      </c>
      <c r="B34" s="57">
        <v>34</v>
      </c>
      <c r="C34" s="57">
        <v>34</v>
      </c>
      <c r="D34" s="57">
        <v>17</v>
      </c>
      <c r="E34" s="57">
        <v>17</v>
      </c>
      <c r="F34" s="57">
        <v>17</v>
      </c>
      <c r="G34" s="57">
        <v>34</v>
      </c>
      <c r="H34" s="57">
        <v>17</v>
      </c>
      <c r="I34" s="57">
        <v>17</v>
      </c>
      <c r="J34" s="57">
        <v>17</v>
      </c>
      <c r="K34" s="57">
        <v>17</v>
      </c>
      <c r="L34" s="57">
        <v>17</v>
      </c>
      <c r="M34" s="57">
        <v>17</v>
      </c>
      <c r="N34" s="57">
        <v>17</v>
      </c>
      <c r="O34" s="57">
        <v>17</v>
      </c>
      <c r="P34" s="57">
        <v>17</v>
      </c>
      <c r="Q34" s="57">
        <v>17</v>
      </c>
      <c r="R34" s="57">
        <v>17</v>
      </c>
      <c r="S34" s="57">
        <v>17</v>
      </c>
      <c r="T34" s="57">
        <v>17</v>
      </c>
      <c r="U34" s="57">
        <v>17</v>
      </c>
      <c r="V34" s="57">
        <v>17</v>
      </c>
      <c r="W34" s="57">
        <v>17</v>
      </c>
      <c r="X34" s="57">
        <v>17</v>
      </c>
      <c r="Y34" s="57">
        <v>34</v>
      </c>
      <c r="Z34" s="57">
        <v>34</v>
      </c>
      <c r="AA34" s="57">
        <v>17</v>
      </c>
      <c r="AB34" s="57">
        <v>17</v>
      </c>
      <c r="AC34" s="57"/>
      <c r="AD34" s="57"/>
      <c r="AE34" s="57"/>
      <c r="AF34" s="57"/>
      <c r="AG34" s="57"/>
      <c r="AH34" s="58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</row>
    <row r="35" spans="1:152" s="36" customFormat="1" ht="15.45" x14ac:dyDescent="0.4">
      <c r="A35" s="56" t="s">
        <v>213</v>
      </c>
      <c r="B35" s="57"/>
      <c r="C35" s="57">
        <v>27.5</v>
      </c>
      <c r="D35" s="57">
        <v>27.5</v>
      </c>
      <c r="E35" s="57">
        <v>27.5</v>
      </c>
      <c r="F35" s="57">
        <v>41.300000000000004</v>
      </c>
      <c r="G35" s="57">
        <v>41.300000000000004</v>
      </c>
      <c r="H35" s="57">
        <v>55.050000000000004</v>
      </c>
      <c r="I35" s="57">
        <v>13.75</v>
      </c>
      <c r="J35" s="57">
        <v>13.75</v>
      </c>
      <c r="K35" s="57">
        <v>27.5</v>
      </c>
      <c r="L35" s="57">
        <v>13.75</v>
      </c>
      <c r="M35" s="57">
        <v>13.75</v>
      </c>
      <c r="N35" s="57">
        <v>27.5</v>
      </c>
      <c r="O35" s="57">
        <v>27.5</v>
      </c>
      <c r="P35" s="57">
        <v>27.5</v>
      </c>
      <c r="Q35" s="57">
        <v>41.300000000000004</v>
      </c>
      <c r="R35" s="57">
        <v>13.75</v>
      </c>
      <c r="S35" s="57">
        <v>27.5</v>
      </c>
      <c r="T35" s="57">
        <v>27.5</v>
      </c>
      <c r="U35" s="57"/>
      <c r="V35" s="57"/>
      <c r="W35" s="57">
        <v>41.300000000000004</v>
      </c>
      <c r="X35" s="57">
        <v>41.300000000000004</v>
      </c>
      <c r="Y35" s="57">
        <v>41.300000000000004</v>
      </c>
      <c r="Z35" s="57">
        <v>41.300000000000004</v>
      </c>
      <c r="AA35" s="57">
        <v>27.5</v>
      </c>
      <c r="AB35" s="57">
        <v>68.8</v>
      </c>
      <c r="AC35" s="57"/>
      <c r="AD35" s="57"/>
      <c r="AE35" s="57"/>
      <c r="AF35" s="57"/>
      <c r="AG35" s="57"/>
      <c r="AH35" s="58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</row>
    <row r="36" spans="1:152" s="36" customFormat="1" ht="15.45" x14ac:dyDescent="0.4">
      <c r="A36" s="56" t="s">
        <v>214</v>
      </c>
      <c r="B36" s="57">
        <v>155.51631180952381</v>
      </c>
      <c r="C36" s="57">
        <v>262.34301205882355</v>
      </c>
      <c r="D36" s="57">
        <v>56.150000000000006</v>
      </c>
      <c r="E36" s="57">
        <v>56.150000000000006</v>
      </c>
      <c r="F36" s="57">
        <v>58.75</v>
      </c>
      <c r="G36" s="57">
        <v>58.75</v>
      </c>
      <c r="H36" s="57">
        <v>133.30000000000001</v>
      </c>
      <c r="I36" s="57">
        <v>58.350000000000009</v>
      </c>
      <c r="J36" s="57">
        <v>58.350000000000009</v>
      </c>
      <c r="K36" s="57">
        <v>58.350000000000009</v>
      </c>
      <c r="L36" s="57">
        <v>136.75</v>
      </c>
      <c r="M36" s="57">
        <v>328.40000000000003</v>
      </c>
      <c r="N36" s="57">
        <v>161.15</v>
      </c>
      <c r="O36" s="57">
        <v>114.65</v>
      </c>
      <c r="P36" s="57">
        <v>56.150000000000006</v>
      </c>
      <c r="Q36" s="57">
        <v>56.150000000000006</v>
      </c>
      <c r="R36" s="57">
        <v>56.150000000000006</v>
      </c>
      <c r="S36" s="57">
        <v>56.150000000000006</v>
      </c>
      <c r="T36" s="57">
        <v>56.150000000000006</v>
      </c>
      <c r="U36" s="57">
        <v>159.94314666666668</v>
      </c>
      <c r="V36" s="57">
        <v>159.94314666666668</v>
      </c>
      <c r="W36" s="57">
        <v>56.150000000000006</v>
      </c>
      <c r="X36" s="57">
        <v>56.150000000000006</v>
      </c>
      <c r="Y36" s="57">
        <v>56.150000000000006</v>
      </c>
      <c r="Z36" s="57">
        <v>56.150000000000006</v>
      </c>
      <c r="AA36" s="57">
        <v>56.150000000000006</v>
      </c>
      <c r="AB36" s="57">
        <v>69.75</v>
      </c>
      <c r="AC36" s="57">
        <v>58.379251823352966</v>
      </c>
      <c r="AD36" s="57">
        <v>56.142334051984363</v>
      </c>
      <c r="AE36" s="57">
        <v>56.151191530756407</v>
      </c>
      <c r="AF36" s="57">
        <v>57.801191530756405</v>
      </c>
      <c r="AG36" s="57">
        <v>56.159067157797566</v>
      </c>
      <c r="AH36" s="58">
        <v>56.159067157797566</v>
      </c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</row>
    <row r="37" spans="1:152" s="36" customFormat="1" ht="15.45" x14ac:dyDescent="0.4">
      <c r="A37" s="56" t="s">
        <v>165</v>
      </c>
      <c r="B37" s="57">
        <v>54.95</v>
      </c>
      <c r="C37" s="57">
        <v>83.2</v>
      </c>
      <c r="D37" s="57">
        <v>15.950000000000001</v>
      </c>
      <c r="E37" s="57">
        <v>15.950000000000001</v>
      </c>
      <c r="F37" s="57">
        <v>10.75</v>
      </c>
      <c r="G37" s="57">
        <v>15.700000000000001</v>
      </c>
      <c r="H37" s="57">
        <v>12</v>
      </c>
      <c r="I37" s="57">
        <v>53.5</v>
      </c>
      <c r="J37" s="57">
        <v>53.5</v>
      </c>
      <c r="K37" s="57">
        <v>53.5</v>
      </c>
      <c r="L37" s="57"/>
      <c r="M37" s="57"/>
      <c r="N37" s="57"/>
      <c r="O37" s="57"/>
      <c r="P37" s="57">
        <v>6.1000000000000005</v>
      </c>
      <c r="Q37" s="57">
        <v>13.200000000000001</v>
      </c>
      <c r="R37" s="57">
        <v>14.25</v>
      </c>
      <c r="S37" s="57">
        <v>14.25</v>
      </c>
      <c r="T37" s="57">
        <v>14.25</v>
      </c>
      <c r="U37" s="57">
        <v>65.100000000000009</v>
      </c>
      <c r="V37" s="57">
        <v>65.100000000000009</v>
      </c>
      <c r="W37" s="57">
        <v>26.200000000000003</v>
      </c>
      <c r="X37" s="57">
        <v>26.200000000000003</v>
      </c>
      <c r="Y37" s="57">
        <v>24.75</v>
      </c>
      <c r="Z37" s="57">
        <v>24.75</v>
      </c>
      <c r="AA37" s="57">
        <v>15.950000000000001</v>
      </c>
      <c r="AB37" s="57">
        <v>12</v>
      </c>
      <c r="AC37" s="57">
        <v>35.85</v>
      </c>
      <c r="AD37" s="57">
        <v>10.55</v>
      </c>
      <c r="AE37" s="57">
        <v>16.8</v>
      </c>
      <c r="AF37" s="57">
        <v>15.15</v>
      </c>
      <c r="AG37" s="57">
        <v>12.75</v>
      </c>
      <c r="AH37" s="58">
        <v>10.5</v>
      </c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</row>
    <row r="38" spans="1:152" s="36" customFormat="1" ht="15.45" x14ac:dyDescent="0.4">
      <c r="A38" s="95" t="s">
        <v>215</v>
      </c>
      <c r="B38" s="96">
        <f>SUM(B32:B37)</f>
        <v>244.4663118095238</v>
      </c>
      <c r="C38" s="96">
        <f t="shared" ref="C38:AH38" si="2">SUM(C32:C37)</f>
        <v>407.04301205882354</v>
      </c>
      <c r="D38" s="96">
        <f t="shared" si="2"/>
        <v>208.9</v>
      </c>
      <c r="E38" s="96">
        <f t="shared" si="2"/>
        <v>208.9</v>
      </c>
      <c r="F38" s="96">
        <f t="shared" si="2"/>
        <v>220.10000000000002</v>
      </c>
      <c r="G38" s="96">
        <f t="shared" si="2"/>
        <v>199</v>
      </c>
      <c r="H38" s="96">
        <f t="shared" si="2"/>
        <v>360.1</v>
      </c>
      <c r="I38" s="96">
        <f t="shared" si="2"/>
        <v>249.5</v>
      </c>
      <c r="J38" s="96">
        <f t="shared" si="2"/>
        <v>249.5</v>
      </c>
      <c r="K38" s="96">
        <f t="shared" si="2"/>
        <v>185.55</v>
      </c>
      <c r="L38" s="96">
        <f t="shared" si="2"/>
        <v>274.39999999999998</v>
      </c>
      <c r="M38" s="96">
        <f t="shared" si="2"/>
        <v>388.35</v>
      </c>
      <c r="N38" s="96">
        <f t="shared" si="2"/>
        <v>234.85000000000002</v>
      </c>
      <c r="O38" s="96">
        <f t="shared" si="2"/>
        <v>188.35000000000002</v>
      </c>
      <c r="P38" s="96">
        <f t="shared" si="2"/>
        <v>199.05</v>
      </c>
      <c r="Q38" s="96">
        <f t="shared" si="2"/>
        <v>219.95000000000002</v>
      </c>
      <c r="R38" s="96">
        <f t="shared" si="2"/>
        <v>198.45358400000001</v>
      </c>
      <c r="S38" s="96">
        <f t="shared" si="2"/>
        <v>145.10000000000002</v>
      </c>
      <c r="T38" s="96">
        <f t="shared" si="2"/>
        <v>145.10000000000002</v>
      </c>
      <c r="U38" s="96">
        <f t="shared" si="2"/>
        <v>242.0431466666667</v>
      </c>
      <c r="V38" s="96">
        <f t="shared" si="2"/>
        <v>242.0431466666667</v>
      </c>
      <c r="W38" s="96">
        <f t="shared" si="2"/>
        <v>232.95358400000003</v>
      </c>
      <c r="X38" s="96">
        <f t="shared" si="2"/>
        <v>169.85000000000002</v>
      </c>
      <c r="Y38" s="96">
        <f t="shared" si="2"/>
        <v>248.50358400000002</v>
      </c>
      <c r="Z38" s="96">
        <f t="shared" si="2"/>
        <v>185.4</v>
      </c>
      <c r="AA38" s="96">
        <f t="shared" si="2"/>
        <v>208.9</v>
      </c>
      <c r="AB38" s="96">
        <f t="shared" si="2"/>
        <v>276.25</v>
      </c>
      <c r="AC38" s="96">
        <f t="shared" si="2"/>
        <v>242.64165639478153</v>
      </c>
      <c r="AD38" s="96">
        <f t="shared" si="2"/>
        <v>267.64918890912719</v>
      </c>
      <c r="AE38" s="96">
        <f t="shared" si="2"/>
        <v>189.03235038789927</v>
      </c>
      <c r="AF38" s="96">
        <f t="shared" si="2"/>
        <v>189.03235038789924</v>
      </c>
      <c r="AG38" s="96">
        <f t="shared" si="2"/>
        <v>184.71703315779757</v>
      </c>
      <c r="AH38" s="96">
        <f t="shared" si="2"/>
        <v>182.46703315779757</v>
      </c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</row>
    <row r="39" spans="1:152" s="36" customFormat="1" ht="15.45" x14ac:dyDescent="0.4">
      <c r="A39" s="56" t="s">
        <v>157</v>
      </c>
      <c r="B39" s="57"/>
      <c r="C39" s="57"/>
      <c r="D39" s="57">
        <v>2.15</v>
      </c>
      <c r="E39" s="57">
        <v>2.15</v>
      </c>
      <c r="F39" s="57">
        <v>4.3</v>
      </c>
      <c r="G39" s="57">
        <v>6.3000000000000007</v>
      </c>
      <c r="H39" s="57">
        <v>6.3000000000000007</v>
      </c>
      <c r="I39" s="57">
        <v>2.25</v>
      </c>
      <c r="J39" s="57">
        <v>2.25</v>
      </c>
      <c r="K39" s="57">
        <v>2.25</v>
      </c>
      <c r="L39" s="57"/>
      <c r="M39" s="57"/>
      <c r="N39" s="57"/>
      <c r="O39" s="57"/>
      <c r="P39" s="57"/>
      <c r="Q39" s="57">
        <v>2</v>
      </c>
      <c r="R39" s="57">
        <v>2.2000000000000002</v>
      </c>
      <c r="S39" s="57">
        <v>2.2000000000000002</v>
      </c>
      <c r="T39" s="57">
        <v>2.2000000000000002</v>
      </c>
      <c r="U39" s="57"/>
      <c r="V39" s="57"/>
      <c r="W39" s="57">
        <v>2.35</v>
      </c>
      <c r="X39" s="57">
        <v>2.35</v>
      </c>
      <c r="Y39" s="57">
        <v>2.2000000000000002</v>
      </c>
      <c r="Z39" s="57">
        <v>2.2000000000000002</v>
      </c>
      <c r="AA39" s="57">
        <v>1.4000000000000001</v>
      </c>
      <c r="AB39" s="57">
        <v>6.3000000000000007</v>
      </c>
      <c r="AC39" s="57">
        <v>1.5</v>
      </c>
      <c r="AD39" s="57">
        <v>1.5</v>
      </c>
      <c r="AE39" s="57">
        <v>1.5</v>
      </c>
      <c r="AF39" s="57"/>
      <c r="AG39" s="57">
        <v>1.7000000000000002</v>
      </c>
      <c r="AH39" s="58">
        <v>1.6</v>
      </c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</row>
    <row r="40" spans="1:152" s="36" customFormat="1" ht="15.45" x14ac:dyDescent="0.4">
      <c r="A40" s="56" t="s">
        <v>158</v>
      </c>
      <c r="B40" s="57">
        <v>24.3</v>
      </c>
      <c r="C40" s="57">
        <v>48.85</v>
      </c>
      <c r="D40" s="57">
        <v>9.75</v>
      </c>
      <c r="E40" s="57">
        <v>9.75</v>
      </c>
      <c r="F40" s="57">
        <v>31.05</v>
      </c>
      <c r="G40" s="57">
        <v>31.05</v>
      </c>
      <c r="H40" s="57">
        <v>41.400000000000006</v>
      </c>
      <c r="I40" s="57">
        <v>16.2</v>
      </c>
      <c r="J40" s="57">
        <v>16.2</v>
      </c>
      <c r="K40" s="57">
        <v>16.2</v>
      </c>
      <c r="L40" s="57">
        <v>16.2</v>
      </c>
      <c r="M40" s="57">
        <v>5.8000000000000007</v>
      </c>
      <c r="N40" s="57"/>
      <c r="O40" s="57">
        <v>4.25</v>
      </c>
      <c r="P40" s="57">
        <v>25.25</v>
      </c>
      <c r="Q40" s="57">
        <v>9.75</v>
      </c>
      <c r="R40" s="57">
        <v>12.4</v>
      </c>
      <c r="S40" s="57">
        <v>12.4</v>
      </c>
      <c r="T40" s="57">
        <v>12.4</v>
      </c>
      <c r="U40" s="57"/>
      <c r="V40" s="57"/>
      <c r="W40" s="57">
        <v>9</v>
      </c>
      <c r="X40" s="57">
        <v>9</v>
      </c>
      <c r="Y40" s="57">
        <v>10.200000000000001</v>
      </c>
      <c r="Z40" s="57">
        <v>10.200000000000001</v>
      </c>
      <c r="AA40" s="57">
        <v>17.25</v>
      </c>
      <c r="AB40" s="57">
        <v>27.35</v>
      </c>
      <c r="AC40" s="57">
        <v>40.900000000000006</v>
      </c>
      <c r="AD40" s="57">
        <v>52.050000000000004</v>
      </c>
      <c r="AE40" s="57">
        <v>35.25</v>
      </c>
      <c r="AF40" s="57">
        <v>21.400000000000002</v>
      </c>
      <c r="AG40" s="57">
        <v>9.75</v>
      </c>
      <c r="AH40" s="58">
        <v>9.75</v>
      </c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</row>
    <row r="41" spans="1:152" s="36" customFormat="1" ht="15.45" x14ac:dyDescent="0.4">
      <c r="A41" s="56" t="s">
        <v>159</v>
      </c>
      <c r="B41" s="57"/>
      <c r="C41" s="57"/>
      <c r="D41" s="57">
        <v>12.75</v>
      </c>
      <c r="E41" s="57">
        <v>12.75</v>
      </c>
      <c r="F41" s="57">
        <v>11.55</v>
      </c>
      <c r="G41" s="57">
        <v>16.850000000000001</v>
      </c>
      <c r="H41" s="57">
        <v>1</v>
      </c>
      <c r="I41" s="57">
        <v>7.65</v>
      </c>
      <c r="J41" s="57">
        <v>7.65</v>
      </c>
      <c r="K41" s="57">
        <v>7.65</v>
      </c>
      <c r="L41" s="57"/>
      <c r="M41" s="57"/>
      <c r="N41" s="57"/>
      <c r="O41" s="57"/>
      <c r="P41" s="57"/>
      <c r="Q41" s="57">
        <v>10.55</v>
      </c>
      <c r="R41" s="57">
        <v>3.5500000000000003</v>
      </c>
      <c r="S41" s="57">
        <v>3.5500000000000003</v>
      </c>
      <c r="T41" s="57">
        <v>3.5500000000000003</v>
      </c>
      <c r="U41" s="57"/>
      <c r="V41" s="57"/>
      <c r="W41" s="57">
        <v>4.5</v>
      </c>
      <c r="X41" s="57">
        <v>4.5</v>
      </c>
      <c r="Y41" s="57">
        <v>4.25</v>
      </c>
      <c r="Z41" s="57">
        <v>4.25</v>
      </c>
      <c r="AA41" s="57">
        <v>5.3500000000000005</v>
      </c>
      <c r="AB41" s="57">
        <v>1.5</v>
      </c>
      <c r="AC41" s="57">
        <v>5.15</v>
      </c>
      <c r="AD41" s="57">
        <v>2.4000000000000004</v>
      </c>
      <c r="AE41" s="57">
        <v>2.85</v>
      </c>
      <c r="AF41" s="57"/>
      <c r="AG41" s="57">
        <v>10.200000000000001</v>
      </c>
      <c r="AH41" s="58">
        <v>8.4</v>
      </c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</row>
    <row r="42" spans="1:152" s="36" customFormat="1" ht="15.45" x14ac:dyDescent="0.4">
      <c r="A42" s="56" t="s">
        <v>163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>
        <v>3.35</v>
      </c>
      <c r="AD42" s="57">
        <v>3.35</v>
      </c>
      <c r="AE42" s="57">
        <v>3.35</v>
      </c>
      <c r="AF42" s="57">
        <v>3.35</v>
      </c>
      <c r="AG42" s="57">
        <v>3.35</v>
      </c>
      <c r="AH42" s="58">
        <v>3.35</v>
      </c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</row>
    <row r="43" spans="1:152" s="36" customFormat="1" ht="15.45" x14ac:dyDescent="0.4">
      <c r="A43" s="56" t="s">
        <v>164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8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</row>
    <row r="44" spans="1:152" s="36" customFormat="1" ht="15.45" x14ac:dyDescent="0.4">
      <c r="A44" s="56" t="s">
        <v>166</v>
      </c>
      <c r="B44" s="57">
        <v>84.800000000000011</v>
      </c>
      <c r="C44" s="57">
        <v>99.25</v>
      </c>
      <c r="D44" s="57"/>
      <c r="E44" s="57"/>
      <c r="F44" s="57"/>
      <c r="G44" s="57"/>
      <c r="H44" s="57"/>
      <c r="I44" s="57">
        <v>46.050000000000004</v>
      </c>
      <c r="J44" s="57">
        <v>46.050000000000004</v>
      </c>
      <c r="K44" s="57">
        <v>46.050000000000004</v>
      </c>
      <c r="L44" s="57">
        <v>337.15000000000003</v>
      </c>
      <c r="M44" s="57">
        <v>266.35000000000002</v>
      </c>
      <c r="N44" s="57">
        <v>78.600000000000009</v>
      </c>
      <c r="O44" s="57">
        <v>48.5</v>
      </c>
      <c r="P44" s="57"/>
      <c r="Q44" s="57"/>
      <c r="R44" s="57">
        <v>13.350000000000001</v>
      </c>
      <c r="S44" s="57">
        <v>13.350000000000001</v>
      </c>
      <c r="T44" s="57">
        <v>13.350000000000001</v>
      </c>
      <c r="U44" s="57">
        <v>37.200000000000003</v>
      </c>
      <c r="V44" s="57">
        <v>37.200000000000003</v>
      </c>
      <c r="W44" s="57"/>
      <c r="X44" s="57"/>
      <c r="Y44" s="57"/>
      <c r="Z44" s="57"/>
      <c r="AA44" s="57"/>
      <c r="AB44" s="57"/>
      <c r="AC44" s="57">
        <v>9</v>
      </c>
      <c r="AD44" s="57">
        <v>9</v>
      </c>
      <c r="AE44" s="57">
        <v>9</v>
      </c>
      <c r="AF44" s="57">
        <v>9</v>
      </c>
      <c r="AG44" s="57">
        <v>9</v>
      </c>
      <c r="AH44" s="58">
        <v>9</v>
      </c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</row>
    <row r="45" spans="1:152" s="36" customFormat="1" ht="15.45" x14ac:dyDescent="0.4">
      <c r="A45" s="56" t="s">
        <v>167</v>
      </c>
      <c r="B45" s="57"/>
      <c r="C45" s="57">
        <v>99.25</v>
      </c>
      <c r="D45" s="57"/>
      <c r="E45" s="57"/>
      <c r="F45" s="57"/>
      <c r="G45" s="57"/>
      <c r="H45" s="57"/>
      <c r="I45" s="57">
        <v>108.10000000000001</v>
      </c>
      <c r="J45" s="57">
        <v>108.10000000000001</v>
      </c>
      <c r="K45" s="57">
        <v>108.10000000000001</v>
      </c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>
        <v>72.45</v>
      </c>
      <c r="AD45" s="57"/>
      <c r="AE45" s="57"/>
      <c r="AF45" s="57"/>
      <c r="AG45" s="57"/>
      <c r="AH45" s="58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</row>
    <row r="46" spans="1:152" s="36" customFormat="1" ht="15.45" x14ac:dyDescent="0.4">
      <c r="A46" s="56" t="s">
        <v>168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8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</row>
    <row r="47" spans="1:152" s="36" customFormat="1" ht="15.45" x14ac:dyDescent="0.4">
      <c r="A47" s="56" t="s">
        <v>170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8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</row>
    <row r="48" spans="1:152" s="36" customFormat="1" ht="15.45" x14ac:dyDescent="0.4">
      <c r="A48" s="56" t="s">
        <v>171</v>
      </c>
      <c r="B48" s="57">
        <v>15.5</v>
      </c>
      <c r="C48" s="57">
        <v>27.85</v>
      </c>
      <c r="D48" s="57">
        <v>18.05</v>
      </c>
      <c r="E48" s="57">
        <v>17.3</v>
      </c>
      <c r="F48" s="57">
        <v>17.900000000000002</v>
      </c>
      <c r="G48" s="57">
        <v>20.85</v>
      </c>
      <c r="H48" s="57">
        <v>21.450000000000003</v>
      </c>
      <c r="I48" s="57">
        <v>25.25</v>
      </c>
      <c r="J48" s="57">
        <v>24.6</v>
      </c>
      <c r="K48" s="57">
        <v>24.450000000000003</v>
      </c>
      <c r="L48" s="57">
        <v>37.300000000000004</v>
      </c>
      <c r="M48" s="57">
        <v>35.1</v>
      </c>
      <c r="N48" s="57">
        <v>20.350000000000001</v>
      </c>
      <c r="O48" s="57">
        <v>14.850000000000001</v>
      </c>
      <c r="P48" s="57">
        <v>10.700000000000001</v>
      </c>
      <c r="Q48" s="57">
        <v>9.35</v>
      </c>
      <c r="R48" s="57">
        <v>13.450000000000001</v>
      </c>
      <c r="S48" s="57">
        <v>13.3</v>
      </c>
      <c r="T48" s="57">
        <v>12.200000000000001</v>
      </c>
      <c r="U48" s="57">
        <v>11.100000000000001</v>
      </c>
      <c r="V48" s="57">
        <v>10.8</v>
      </c>
      <c r="W48" s="57">
        <v>27.5</v>
      </c>
      <c r="X48" s="57">
        <v>25.8</v>
      </c>
      <c r="Y48" s="57">
        <v>30.5</v>
      </c>
      <c r="Z48" s="57">
        <v>28.85</v>
      </c>
      <c r="AA48" s="57">
        <v>13.9</v>
      </c>
      <c r="AB48" s="57">
        <v>20.100000000000001</v>
      </c>
      <c r="AC48" s="57">
        <v>20.85</v>
      </c>
      <c r="AD48" s="57">
        <v>14.4</v>
      </c>
      <c r="AE48" s="57">
        <v>26.650000000000002</v>
      </c>
      <c r="AF48" s="57">
        <v>27</v>
      </c>
      <c r="AG48" s="57">
        <v>20.3</v>
      </c>
      <c r="AH48" s="58">
        <v>19.700000000000003</v>
      </c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</row>
    <row r="49" spans="1:152" s="36" customFormat="1" ht="15.45" x14ac:dyDescent="0.4">
      <c r="A49" s="56" t="s">
        <v>172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8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</row>
    <row r="50" spans="1:152" s="36" customFormat="1" ht="15.45" x14ac:dyDescent="0.4">
      <c r="A50" s="63" t="s">
        <v>173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8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</row>
    <row r="51" spans="1:152" s="36" customFormat="1" ht="17.600000000000001" x14ac:dyDescent="0.5">
      <c r="A51" s="56" t="s">
        <v>174</v>
      </c>
      <c r="B51" s="57"/>
      <c r="C51" s="57"/>
      <c r="D51" s="57">
        <v>8.4</v>
      </c>
      <c r="E51" s="57">
        <v>8.4</v>
      </c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>
        <v>12.05</v>
      </c>
      <c r="Q51" s="57">
        <v>12.05</v>
      </c>
      <c r="R51" s="57"/>
      <c r="S51" s="57"/>
      <c r="T51" s="57"/>
      <c r="U51" s="57"/>
      <c r="V51" s="57"/>
      <c r="W51" s="57">
        <v>7</v>
      </c>
      <c r="X51" s="57">
        <v>7</v>
      </c>
      <c r="Y51" s="57">
        <v>7</v>
      </c>
      <c r="Z51" s="57">
        <v>7</v>
      </c>
      <c r="AA51" s="57">
        <v>6.2</v>
      </c>
      <c r="AB51" s="57"/>
      <c r="AC51" s="57"/>
      <c r="AD51" s="57"/>
      <c r="AE51" s="57"/>
      <c r="AF51" s="57"/>
      <c r="AG51" s="57"/>
      <c r="AH51" s="58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</row>
    <row r="52" spans="1:152" s="36" customFormat="1" ht="17.600000000000001" x14ac:dyDescent="0.5">
      <c r="A52" s="56" t="s">
        <v>49</v>
      </c>
      <c r="B52" s="57"/>
      <c r="C52" s="57"/>
      <c r="D52" s="57">
        <v>42.900000000000006</v>
      </c>
      <c r="E52" s="57">
        <v>42.900000000000006</v>
      </c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>
        <v>47.650000000000006</v>
      </c>
      <c r="Q52" s="57">
        <v>47.650000000000006</v>
      </c>
      <c r="R52" s="57"/>
      <c r="S52" s="57"/>
      <c r="T52" s="57"/>
      <c r="U52" s="57"/>
      <c r="V52" s="57"/>
      <c r="W52" s="57">
        <v>32.85</v>
      </c>
      <c r="X52" s="57">
        <v>32.85</v>
      </c>
      <c r="Y52" s="57">
        <v>32.85</v>
      </c>
      <c r="Z52" s="57">
        <v>32.85</v>
      </c>
      <c r="AA52" s="57">
        <v>29.150000000000002</v>
      </c>
      <c r="AB52" s="57"/>
      <c r="AC52" s="57"/>
      <c r="AD52" s="57"/>
      <c r="AE52" s="57"/>
      <c r="AF52" s="57"/>
      <c r="AG52" s="57"/>
      <c r="AH52" s="58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</row>
    <row r="53" spans="1:152" s="36" customFormat="1" ht="15.45" x14ac:dyDescent="0.4">
      <c r="A53" s="64" t="s">
        <v>216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8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</row>
    <row r="54" spans="1:152" s="36" customFormat="1" ht="15.45" x14ac:dyDescent="0.4">
      <c r="A54" s="65" t="s">
        <v>217</v>
      </c>
      <c r="B54" s="57"/>
      <c r="C54" s="57"/>
      <c r="D54" s="57">
        <v>42.806384879725087</v>
      </c>
      <c r="E54" s="57">
        <v>42.806384879725087</v>
      </c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>
        <v>42.806384879725087</v>
      </c>
      <c r="Q54" s="57">
        <v>42.806384879725087</v>
      </c>
      <c r="R54" s="57"/>
      <c r="S54" s="57"/>
      <c r="T54" s="57"/>
      <c r="U54" s="57"/>
      <c r="V54" s="57"/>
      <c r="W54" s="57">
        <v>42.806384879725087</v>
      </c>
      <c r="X54" s="57">
        <v>42.806384879725087</v>
      </c>
      <c r="Y54" s="57">
        <v>42.806384879725087</v>
      </c>
      <c r="Z54" s="57">
        <v>42.806384879725087</v>
      </c>
      <c r="AA54" s="57">
        <v>42.806384879725087</v>
      </c>
      <c r="AB54" s="57"/>
      <c r="AC54" s="57"/>
      <c r="AD54" s="57"/>
      <c r="AE54" s="57"/>
      <c r="AF54" s="57"/>
      <c r="AG54" s="57"/>
      <c r="AH54" s="58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</row>
    <row r="55" spans="1:152" s="36" customFormat="1" ht="15.45" x14ac:dyDescent="0.4">
      <c r="A55" s="65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8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</row>
    <row r="56" spans="1:152" s="36" customFormat="1" ht="15.45" x14ac:dyDescent="0.4">
      <c r="A56" s="64" t="s">
        <v>180</v>
      </c>
      <c r="B56" s="57">
        <v>6</v>
      </c>
      <c r="C56" s="57">
        <v>23.35</v>
      </c>
      <c r="D56" s="57">
        <v>10.050000000000001</v>
      </c>
      <c r="E56" s="57">
        <v>10.050000000000001</v>
      </c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>
        <v>11.75</v>
      </c>
      <c r="Q56" s="57">
        <v>11.75</v>
      </c>
      <c r="R56" s="57"/>
      <c r="S56" s="57"/>
      <c r="T56" s="57"/>
      <c r="U56" s="57"/>
      <c r="V56" s="57"/>
      <c r="W56" s="57">
        <v>12.8</v>
      </c>
      <c r="X56" s="57">
        <v>12.8</v>
      </c>
      <c r="Y56" s="57">
        <v>12.8</v>
      </c>
      <c r="Z56" s="57">
        <v>12.8</v>
      </c>
      <c r="AA56" s="57">
        <v>11.350000000000001</v>
      </c>
      <c r="AB56" s="57"/>
      <c r="AC56" s="57"/>
      <c r="AD56" s="57"/>
      <c r="AE56" s="57"/>
      <c r="AF56" s="57"/>
      <c r="AG56" s="57"/>
      <c r="AH56" s="58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</row>
    <row r="57" spans="1:152" ht="15.45" x14ac:dyDescent="0.4">
      <c r="A57" s="66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8"/>
    </row>
    <row r="58" spans="1:152" s="46" customFormat="1" ht="15.45" x14ac:dyDescent="0.4">
      <c r="A58" s="69" t="s">
        <v>182</v>
      </c>
      <c r="B58" s="70">
        <f>SUM(B39:B56,B38,B30,B28)</f>
        <v>490.56631180952382</v>
      </c>
      <c r="C58" s="70">
        <f t="shared" ref="C58:AH58" si="3">SUM(C39:C56,C38,C30,C28)</f>
        <v>932.29301205882359</v>
      </c>
      <c r="D58" s="70">
        <f t="shared" si="3"/>
        <v>563.75638487972515</v>
      </c>
      <c r="E58" s="70">
        <f t="shared" si="3"/>
        <v>542.35638487972517</v>
      </c>
      <c r="F58" s="70">
        <f t="shared" si="3"/>
        <v>588.5</v>
      </c>
      <c r="G58" s="70">
        <f t="shared" si="3"/>
        <v>656.2</v>
      </c>
      <c r="H58" s="70">
        <f t="shared" si="3"/>
        <v>785.6</v>
      </c>
      <c r="I58" s="70">
        <f t="shared" si="3"/>
        <v>811.34999999999991</v>
      </c>
      <c r="J58" s="70">
        <f t="shared" si="3"/>
        <v>791.75</v>
      </c>
      <c r="K58" s="70">
        <f t="shared" si="3"/>
        <v>758</v>
      </c>
      <c r="L58" s="70">
        <f t="shared" si="3"/>
        <v>1156.0999999999999</v>
      </c>
      <c r="M58" s="70">
        <f t="shared" si="3"/>
        <v>1055.8750000000002</v>
      </c>
      <c r="N58" s="70">
        <f t="shared" si="3"/>
        <v>607.35000000000014</v>
      </c>
      <c r="O58" s="70">
        <f t="shared" si="3"/>
        <v>453.25</v>
      </c>
      <c r="P58" s="70">
        <f t="shared" si="3"/>
        <v>494.35638487972511</v>
      </c>
      <c r="Q58" s="70">
        <f t="shared" si="3"/>
        <v>554.95638487972508</v>
      </c>
      <c r="R58" s="70">
        <f t="shared" si="3"/>
        <v>465.553584</v>
      </c>
      <c r="S58" s="70">
        <f t="shared" si="3"/>
        <v>423.25000000000006</v>
      </c>
      <c r="T58" s="70">
        <f t="shared" si="3"/>
        <v>390.80000000000007</v>
      </c>
      <c r="U58" s="70">
        <f t="shared" si="3"/>
        <v>342.84314666666671</v>
      </c>
      <c r="V58" s="70">
        <f t="shared" si="3"/>
        <v>342.5431466666667</v>
      </c>
      <c r="W58" s="70">
        <f t="shared" si="3"/>
        <v>661.30996887972515</v>
      </c>
      <c r="X58" s="70">
        <f t="shared" si="3"/>
        <v>596.50638487972515</v>
      </c>
      <c r="Y58" s="70">
        <f t="shared" si="3"/>
        <v>716.80996887972515</v>
      </c>
      <c r="Z58" s="70">
        <f t="shared" si="3"/>
        <v>652.0563848797251</v>
      </c>
      <c r="AA58" s="70">
        <f t="shared" si="3"/>
        <v>565.75638487972515</v>
      </c>
      <c r="AB58" s="70">
        <f t="shared" si="3"/>
        <v>667.6</v>
      </c>
      <c r="AC58" s="70">
        <f t="shared" si="3"/>
        <v>699.84165639478158</v>
      </c>
      <c r="AD58" s="70">
        <f t="shared" si="3"/>
        <v>540.29918890912722</v>
      </c>
      <c r="AE58" s="70">
        <f t="shared" si="3"/>
        <v>556.18235038789931</v>
      </c>
      <c r="AF58" s="70">
        <f t="shared" si="3"/>
        <v>564.88235038789924</v>
      </c>
      <c r="AG58" s="70">
        <f t="shared" si="3"/>
        <v>441.51703315779758</v>
      </c>
      <c r="AH58" s="70">
        <f t="shared" si="3"/>
        <v>430.66703315779762</v>
      </c>
    </row>
    <row r="59" spans="1:152" s="46" customFormat="1" ht="31.5" customHeight="1" x14ac:dyDescent="0.4">
      <c r="A59" s="72" t="s">
        <v>183</v>
      </c>
      <c r="B59" s="73">
        <f t="shared" ref="B59:AH59" si="4">B12-B58</f>
        <v>209.43368819047618</v>
      </c>
      <c r="C59" s="73">
        <f t="shared" si="4"/>
        <v>308.01948794117641</v>
      </c>
      <c r="D59" s="73">
        <f t="shared" si="4"/>
        <v>286.30170351565903</v>
      </c>
      <c r="E59" s="73">
        <f t="shared" si="4"/>
        <v>377.70170351565901</v>
      </c>
      <c r="F59" s="73">
        <f t="shared" si="4"/>
        <v>-12.413650793650845</v>
      </c>
      <c r="G59" s="73">
        <f t="shared" si="4"/>
        <v>183.79999999999995</v>
      </c>
      <c r="H59" s="73">
        <f t="shared" si="4"/>
        <v>952.74000000000012</v>
      </c>
      <c r="I59" s="73">
        <f t="shared" si="4"/>
        <v>243.15000000000009</v>
      </c>
      <c r="J59" s="73">
        <f t="shared" si="4"/>
        <v>262.75</v>
      </c>
      <c r="K59" s="73">
        <f t="shared" si="4"/>
        <v>296.5</v>
      </c>
      <c r="L59" s="73">
        <f t="shared" si="4"/>
        <v>30.00160000000028</v>
      </c>
      <c r="M59" s="73">
        <f t="shared" si="4"/>
        <v>-1055.8750000000002</v>
      </c>
      <c r="N59" s="73">
        <f t="shared" si="4"/>
        <v>-607.35000000000014</v>
      </c>
      <c r="O59" s="73">
        <f t="shared" si="4"/>
        <v>-453.25</v>
      </c>
      <c r="P59" s="73">
        <f t="shared" si="4"/>
        <v>279.38991353297325</v>
      </c>
      <c r="Q59" s="73">
        <f t="shared" si="4"/>
        <v>250.01493000877315</v>
      </c>
      <c r="R59" s="73">
        <f t="shared" si="4"/>
        <v>219.446416</v>
      </c>
      <c r="S59" s="73">
        <f t="shared" si="4"/>
        <v>261.74999999999994</v>
      </c>
      <c r="T59" s="73">
        <f t="shared" si="4"/>
        <v>294.19999999999993</v>
      </c>
      <c r="U59" s="73">
        <f t="shared" si="4"/>
        <v>377.15685333333329</v>
      </c>
      <c r="V59" s="73">
        <f t="shared" si="4"/>
        <v>377.4568533333333</v>
      </c>
      <c r="W59" s="73">
        <f t="shared" si="4"/>
        <v>546.17003112027487</v>
      </c>
      <c r="X59" s="73">
        <f t="shared" si="4"/>
        <v>610.97361512027487</v>
      </c>
      <c r="Y59" s="73">
        <f t="shared" si="4"/>
        <v>469.49003112027481</v>
      </c>
      <c r="Z59" s="73">
        <f t="shared" si="4"/>
        <v>534.24361512027485</v>
      </c>
      <c r="AA59" s="73">
        <f t="shared" si="4"/>
        <v>275.84361512027499</v>
      </c>
      <c r="AB59" s="73">
        <f t="shared" si="4"/>
        <v>454.46749999999986</v>
      </c>
      <c r="AC59" s="73">
        <f t="shared" si="4"/>
        <v>354.15834360521842</v>
      </c>
      <c r="AD59" s="73">
        <f t="shared" si="4"/>
        <v>309.70081109087278</v>
      </c>
      <c r="AE59" s="73">
        <f t="shared" si="4"/>
        <v>948.31764961210069</v>
      </c>
      <c r="AF59" s="73">
        <f t="shared" si="4"/>
        <v>230.96764961210079</v>
      </c>
      <c r="AG59" s="73">
        <f t="shared" si="4"/>
        <v>-21.517033157797528</v>
      </c>
      <c r="AH59" s="74">
        <f t="shared" si="4"/>
        <v>184.9329668422024</v>
      </c>
    </row>
    <row r="60" spans="1:152" s="4" customFormat="1" ht="15.45" x14ac:dyDescent="0.4">
      <c r="A60" s="19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97"/>
      <c r="N60" s="97"/>
      <c r="O60" s="97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1"/>
    </row>
    <row r="61" spans="1:152" x14ac:dyDescent="0.35">
      <c r="A61" s="75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7"/>
    </row>
    <row r="62" spans="1:152" ht="15.45" x14ac:dyDescent="0.4">
      <c r="A62" s="19" t="s">
        <v>184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7"/>
    </row>
    <row r="63" spans="1:152" s="55" customFormat="1" ht="15.45" x14ac:dyDescent="0.4">
      <c r="A63" s="52" t="s">
        <v>187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4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</row>
    <row r="64" spans="1:152" s="36" customFormat="1" ht="15.45" x14ac:dyDescent="0.4">
      <c r="A64" s="56" t="s">
        <v>188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8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</row>
    <row r="65" spans="1:152" s="36" customFormat="1" ht="15.45" x14ac:dyDescent="0.4">
      <c r="A65" s="56" t="s">
        <v>189</v>
      </c>
      <c r="B65" s="57">
        <v>31.700000000000003</v>
      </c>
      <c r="C65" s="57">
        <v>0</v>
      </c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>
        <v>53.2</v>
      </c>
      <c r="V65" s="57">
        <v>45.150000000000006</v>
      </c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8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</row>
    <row r="66" spans="1:152" s="46" customFormat="1" ht="15.45" x14ac:dyDescent="0.4">
      <c r="A66" s="69" t="s">
        <v>190</v>
      </c>
      <c r="B66" s="70">
        <f t="shared" ref="B66:L66" si="5">SUM(B63:B65)</f>
        <v>31.700000000000003</v>
      </c>
      <c r="C66" s="70">
        <f t="shared" si="5"/>
        <v>0</v>
      </c>
      <c r="D66" s="70">
        <f t="shared" si="5"/>
        <v>0</v>
      </c>
      <c r="E66" s="70">
        <f t="shared" si="5"/>
        <v>0</v>
      </c>
      <c r="F66" s="70">
        <f t="shared" si="5"/>
        <v>0</v>
      </c>
      <c r="G66" s="70">
        <f t="shared" si="5"/>
        <v>0</v>
      </c>
      <c r="H66" s="70">
        <f t="shared" si="5"/>
        <v>0</v>
      </c>
      <c r="I66" s="70">
        <f t="shared" si="5"/>
        <v>0</v>
      </c>
      <c r="J66" s="70">
        <f t="shared" si="5"/>
        <v>0</v>
      </c>
      <c r="K66" s="70">
        <f t="shared" si="5"/>
        <v>0</v>
      </c>
      <c r="L66" s="70">
        <f t="shared" si="5"/>
        <v>0</v>
      </c>
      <c r="M66" s="70">
        <f t="shared" ref="M66:AH66" si="6">SUM(M63:M65)</f>
        <v>0</v>
      </c>
      <c r="N66" s="70">
        <f t="shared" si="6"/>
        <v>0</v>
      </c>
      <c r="O66" s="70">
        <f t="shared" si="6"/>
        <v>0</v>
      </c>
      <c r="P66" s="70">
        <f t="shared" si="6"/>
        <v>0</v>
      </c>
      <c r="Q66" s="70">
        <f t="shared" si="6"/>
        <v>0</v>
      </c>
      <c r="R66" s="70">
        <f t="shared" si="6"/>
        <v>0</v>
      </c>
      <c r="S66" s="70">
        <f t="shared" si="6"/>
        <v>0</v>
      </c>
      <c r="T66" s="70">
        <f t="shared" si="6"/>
        <v>0</v>
      </c>
      <c r="U66" s="70">
        <f t="shared" si="6"/>
        <v>53.2</v>
      </c>
      <c r="V66" s="70">
        <f t="shared" si="6"/>
        <v>45.150000000000006</v>
      </c>
      <c r="W66" s="70">
        <f t="shared" si="6"/>
        <v>0</v>
      </c>
      <c r="X66" s="70">
        <f t="shared" si="6"/>
        <v>0</v>
      </c>
      <c r="Y66" s="70">
        <f t="shared" si="6"/>
        <v>0</v>
      </c>
      <c r="Z66" s="70">
        <f t="shared" si="6"/>
        <v>0</v>
      </c>
      <c r="AA66" s="70">
        <f t="shared" si="6"/>
        <v>0</v>
      </c>
      <c r="AB66" s="70">
        <f t="shared" si="6"/>
        <v>0</v>
      </c>
      <c r="AC66" s="70">
        <f t="shared" si="6"/>
        <v>0</v>
      </c>
      <c r="AD66" s="70">
        <f t="shared" si="6"/>
        <v>0</v>
      </c>
      <c r="AE66" s="70">
        <f t="shared" si="6"/>
        <v>0</v>
      </c>
      <c r="AF66" s="70">
        <f t="shared" si="6"/>
        <v>0</v>
      </c>
      <c r="AG66" s="70">
        <f t="shared" si="6"/>
        <v>0</v>
      </c>
      <c r="AH66" s="71">
        <f t="shared" si="6"/>
        <v>0</v>
      </c>
    </row>
    <row r="67" spans="1:152" s="26" customFormat="1" x14ac:dyDescent="0.35">
      <c r="A67" s="78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80"/>
    </row>
    <row r="68" spans="1:152" s="46" customFormat="1" ht="15.45" x14ac:dyDescent="0.4">
      <c r="A68" s="69" t="s">
        <v>191</v>
      </c>
      <c r="B68" s="70">
        <f t="shared" ref="B68:AH68" si="7">SUM(B66,B58)</f>
        <v>522.26631180952381</v>
      </c>
      <c r="C68" s="70">
        <f t="shared" si="7"/>
        <v>932.29301205882359</v>
      </c>
      <c r="D68" s="70">
        <f t="shared" si="7"/>
        <v>563.75638487972515</v>
      </c>
      <c r="E68" s="70">
        <f t="shared" si="7"/>
        <v>542.35638487972517</v>
      </c>
      <c r="F68" s="70">
        <f t="shared" si="7"/>
        <v>588.5</v>
      </c>
      <c r="G68" s="70">
        <f t="shared" si="7"/>
        <v>656.2</v>
      </c>
      <c r="H68" s="70">
        <f t="shared" si="7"/>
        <v>785.6</v>
      </c>
      <c r="I68" s="70">
        <f t="shared" si="7"/>
        <v>811.34999999999991</v>
      </c>
      <c r="J68" s="70">
        <f t="shared" si="7"/>
        <v>791.75</v>
      </c>
      <c r="K68" s="70">
        <f t="shared" si="7"/>
        <v>758</v>
      </c>
      <c r="L68" s="70">
        <f t="shared" si="7"/>
        <v>1156.0999999999999</v>
      </c>
      <c r="M68" s="70">
        <f t="shared" si="7"/>
        <v>1055.8750000000002</v>
      </c>
      <c r="N68" s="70">
        <f t="shared" si="7"/>
        <v>607.35000000000014</v>
      </c>
      <c r="O68" s="70">
        <f t="shared" si="7"/>
        <v>453.25</v>
      </c>
      <c r="P68" s="70">
        <f t="shared" si="7"/>
        <v>494.35638487972511</v>
      </c>
      <c r="Q68" s="70">
        <f t="shared" si="7"/>
        <v>554.95638487972508</v>
      </c>
      <c r="R68" s="70">
        <f t="shared" si="7"/>
        <v>465.553584</v>
      </c>
      <c r="S68" s="70">
        <f t="shared" si="7"/>
        <v>423.25000000000006</v>
      </c>
      <c r="T68" s="70">
        <f t="shared" si="7"/>
        <v>390.80000000000007</v>
      </c>
      <c r="U68" s="70">
        <f t="shared" si="7"/>
        <v>396.0431466666667</v>
      </c>
      <c r="V68" s="70">
        <f t="shared" si="7"/>
        <v>387.69314666666673</v>
      </c>
      <c r="W68" s="70">
        <f t="shared" si="7"/>
        <v>661.30996887972515</v>
      </c>
      <c r="X68" s="70">
        <f t="shared" si="7"/>
        <v>596.50638487972515</v>
      </c>
      <c r="Y68" s="70">
        <f t="shared" si="7"/>
        <v>716.80996887972515</v>
      </c>
      <c r="Z68" s="70">
        <f t="shared" si="7"/>
        <v>652.0563848797251</v>
      </c>
      <c r="AA68" s="70">
        <f t="shared" si="7"/>
        <v>565.75638487972515</v>
      </c>
      <c r="AB68" s="70">
        <f t="shared" si="7"/>
        <v>667.6</v>
      </c>
      <c r="AC68" s="70">
        <f t="shared" si="7"/>
        <v>699.84165639478158</v>
      </c>
      <c r="AD68" s="70">
        <f t="shared" si="7"/>
        <v>540.29918890912722</v>
      </c>
      <c r="AE68" s="70">
        <f t="shared" si="7"/>
        <v>556.18235038789931</v>
      </c>
      <c r="AF68" s="70">
        <f t="shared" si="7"/>
        <v>564.88235038789924</v>
      </c>
      <c r="AG68" s="70">
        <f t="shared" si="7"/>
        <v>441.51703315779758</v>
      </c>
      <c r="AH68" s="71">
        <f t="shared" si="7"/>
        <v>430.66703315779762</v>
      </c>
    </row>
    <row r="69" spans="1:152" s="46" customFormat="1" ht="15.45" x14ac:dyDescent="0.4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98"/>
      <c r="N69" s="98"/>
      <c r="O69" s="98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1"/>
    </row>
    <row r="70" spans="1:152" s="46" customFormat="1" ht="31.3" thickBot="1" x14ac:dyDescent="0.45">
      <c r="A70" s="81" t="s">
        <v>192</v>
      </c>
      <c r="B70" s="82">
        <f t="shared" ref="B70:AH70" si="8">B12-B68</f>
        <v>177.73368819047619</v>
      </c>
      <c r="C70" s="82">
        <f t="shared" si="8"/>
        <v>308.01948794117641</v>
      </c>
      <c r="D70" s="82">
        <f t="shared" si="8"/>
        <v>286.30170351565903</v>
      </c>
      <c r="E70" s="82">
        <f t="shared" si="8"/>
        <v>377.70170351565901</v>
      </c>
      <c r="F70" s="82">
        <f t="shared" si="8"/>
        <v>-12.413650793650845</v>
      </c>
      <c r="G70" s="82">
        <f t="shared" si="8"/>
        <v>183.79999999999995</v>
      </c>
      <c r="H70" s="82">
        <f t="shared" si="8"/>
        <v>952.74000000000012</v>
      </c>
      <c r="I70" s="82">
        <f t="shared" si="8"/>
        <v>243.15000000000009</v>
      </c>
      <c r="J70" s="82">
        <f t="shared" si="8"/>
        <v>262.75</v>
      </c>
      <c r="K70" s="82">
        <f t="shared" si="8"/>
        <v>296.5</v>
      </c>
      <c r="L70" s="82">
        <f t="shared" si="8"/>
        <v>30.00160000000028</v>
      </c>
      <c r="M70" s="82">
        <f t="shared" si="8"/>
        <v>-1055.8750000000002</v>
      </c>
      <c r="N70" s="82">
        <f t="shared" si="8"/>
        <v>-607.35000000000014</v>
      </c>
      <c r="O70" s="82">
        <f t="shared" si="8"/>
        <v>-453.25</v>
      </c>
      <c r="P70" s="82">
        <f t="shared" si="8"/>
        <v>279.38991353297325</v>
      </c>
      <c r="Q70" s="82">
        <f t="shared" si="8"/>
        <v>250.01493000877315</v>
      </c>
      <c r="R70" s="82">
        <f t="shared" si="8"/>
        <v>219.446416</v>
      </c>
      <c r="S70" s="82">
        <f t="shared" si="8"/>
        <v>261.74999999999994</v>
      </c>
      <c r="T70" s="82">
        <f t="shared" si="8"/>
        <v>294.19999999999993</v>
      </c>
      <c r="U70" s="82">
        <f t="shared" si="8"/>
        <v>323.9568533333333</v>
      </c>
      <c r="V70" s="82">
        <f t="shared" si="8"/>
        <v>332.30685333333327</v>
      </c>
      <c r="W70" s="82">
        <f t="shared" si="8"/>
        <v>546.17003112027487</v>
      </c>
      <c r="X70" s="82">
        <f t="shared" si="8"/>
        <v>610.97361512027487</v>
      </c>
      <c r="Y70" s="82">
        <f t="shared" si="8"/>
        <v>469.49003112027481</v>
      </c>
      <c r="Z70" s="82">
        <f t="shared" si="8"/>
        <v>534.24361512027485</v>
      </c>
      <c r="AA70" s="82">
        <f t="shared" si="8"/>
        <v>275.84361512027499</v>
      </c>
      <c r="AB70" s="82">
        <f t="shared" si="8"/>
        <v>454.46749999999986</v>
      </c>
      <c r="AC70" s="82">
        <f t="shared" si="8"/>
        <v>354.15834360521842</v>
      </c>
      <c r="AD70" s="82">
        <f t="shared" si="8"/>
        <v>309.70081109087278</v>
      </c>
      <c r="AE70" s="82">
        <f t="shared" si="8"/>
        <v>948.31764961210069</v>
      </c>
      <c r="AF70" s="82">
        <f t="shared" si="8"/>
        <v>230.96764961210079</v>
      </c>
      <c r="AG70" s="82">
        <f t="shared" si="8"/>
        <v>-21.517033157797528</v>
      </c>
      <c r="AH70" s="83">
        <f t="shared" si="8"/>
        <v>184.9329668422024</v>
      </c>
    </row>
    <row r="71" spans="1:152" s="4" customFormat="1" ht="31.3" thickBot="1" x14ac:dyDescent="0.45">
      <c r="A71" s="84" t="s">
        <v>193</v>
      </c>
      <c r="B71" s="82"/>
      <c r="C71" s="82"/>
      <c r="D71" s="82">
        <f>(D7*D8)-(D68-SUM(D51:D56))</f>
        <v>12.858088395384186</v>
      </c>
      <c r="E71" s="82">
        <f>(E7*E8)-(E68-SUM(E51:E56))</f>
        <v>104.25808839538416</v>
      </c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>
        <f>(P7*P8)-(P68-SUM(P51:P56))</f>
        <v>-47.953701587301623</v>
      </c>
      <c r="Q71" s="82">
        <f>(Q7*Q8)-(Q68-SUM(Q51:Q56))</f>
        <v>-77.328685111501784</v>
      </c>
      <c r="R71" s="82"/>
      <c r="S71" s="82"/>
      <c r="T71" s="82"/>
      <c r="U71" s="82"/>
      <c r="V71" s="82"/>
      <c r="W71" s="82">
        <f>(W7*W8)-(W68-SUM(W51:W56))</f>
        <v>160.02641599999993</v>
      </c>
      <c r="X71" s="82">
        <f>(X7*X8)-(X68-SUM(X51:X56))</f>
        <v>224.82999999999993</v>
      </c>
      <c r="Y71" s="82">
        <f>(Y7*Y8)-(Y68-SUM(Y51:Y56))</f>
        <v>83.346415999999863</v>
      </c>
      <c r="Z71" s="82">
        <f>(Z7*Z8)-(Z68-SUM(Z51:Z56))</f>
        <v>148.09999999999991</v>
      </c>
      <c r="AA71" s="82">
        <f>(AA7*AA8)-(AA68-SUM(AA51:AA56))</f>
        <v>-61.850000000000023</v>
      </c>
      <c r="AB71" s="82"/>
      <c r="AC71" s="82"/>
      <c r="AD71" s="82"/>
      <c r="AE71" s="82">
        <f>(AE7*AE8)-(AE68-SUM(AE51:AE56))</f>
        <v>948.31764961210069</v>
      </c>
      <c r="AF71" s="82">
        <f>(AF7*AF8)-(AF68-SUM(AF51:AF56))</f>
        <v>230.96764961210079</v>
      </c>
      <c r="AG71" s="82">
        <f>(AG7*AG8)-(AG68-SUM(AG51:AG56))</f>
        <v>-21.517033157797528</v>
      </c>
      <c r="AH71" s="82">
        <f>(AH7*AH8)-(AH68-SUM(AH51:AH56))</f>
        <v>184.9329668422024</v>
      </c>
      <c r="BC71" s="35"/>
      <c r="BD71" s="35"/>
    </row>
    <row r="72" spans="1:152" x14ac:dyDescent="0.35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7"/>
    </row>
    <row r="73" spans="1:152" s="26" customFormat="1" ht="15.45" x14ac:dyDescent="0.4">
      <c r="A73" s="69" t="s">
        <v>194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93"/>
      <c r="N73" s="93"/>
      <c r="O73" s="93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80"/>
    </row>
    <row r="74" spans="1:152" s="26" customFormat="1" ht="15.45" x14ac:dyDescent="0.4">
      <c r="A74" s="78" t="s">
        <v>195</v>
      </c>
      <c r="B74" s="70">
        <f t="shared" ref="B74:L74" si="9">(B58-SUM(B51:B56))/B8</f>
        <v>2.4228315590476193</v>
      </c>
      <c r="C74" s="70">
        <f t="shared" si="9"/>
        <v>3.2977524247032148</v>
      </c>
      <c r="D74" s="70">
        <f t="shared" si="9"/>
        <v>68.094929032258079</v>
      </c>
      <c r="E74" s="70">
        <f t="shared" si="9"/>
        <v>56.54630404854889</v>
      </c>
      <c r="F74" s="70">
        <f t="shared" si="9"/>
        <v>1.0508928571428571</v>
      </c>
      <c r="G74" s="70">
        <f t="shared" si="9"/>
        <v>1.1717857142857144</v>
      </c>
      <c r="H74" s="70">
        <f t="shared" si="9"/>
        <v>11.385507246376813</v>
      </c>
      <c r="I74" s="70">
        <f t="shared" si="9"/>
        <v>142.34210526315786</v>
      </c>
      <c r="J74" s="70">
        <f t="shared" si="9"/>
        <v>138.90350877192981</v>
      </c>
      <c r="K74" s="70">
        <f t="shared" si="9"/>
        <v>132.98245614035088</v>
      </c>
      <c r="L74" s="70">
        <f t="shared" si="9"/>
        <v>25.760079430439536</v>
      </c>
      <c r="M74" s="70" t="e">
        <f t="shared" ref="M74:AH74" si="10">(M58-SUM(M51:M56))/M8</f>
        <v>#DIV/0!</v>
      </c>
      <c r="N74" s="70" t="e">
        <f t="shared" si="10"/>
        <v>#DIV/0!</v>
      </c>
      <c r="O74" s="70" t="e">
        <f t="shared" si="10"/>
        <v>#DIV/0!</v>
      </c>
      <c r="P74" s="70">
        <f t="shared" si="10"/>
        <v>26.213793103448278</v>
      </c>
      <c r="Q74" s="70">
        <f t="shared" si="10"/>
        <v>98.537480689655169</v>
      </c>
      <c r="R74" s="70">
        <f t="shared" si="10"/>
        <v>33.982013430656934</v>
      </c>
      <c r="S74" s="70">
        <f t="shared" si="10"/>
        <v>30.894160583941613</v>
      </c>
      <c r="T74" s="70">
        <f t="shared" si="10"/>
        <v>28.52554744525548</v>
      </c>
      <c r="U74" s="70">
        <f t="shared" si="10"/>
        <v>1.9046841481481485</v>
      </c>
      <c r="V74" s="70">
        <f t="shared" si="10"/>
        <v>1.9030174814814818</v>
      </c>
      <c r="W74" s="70">
        <f t="shared" si="10"/>
        <v>71.717817997465161</v>
      </c>
      <c r="X74" s="70">
        <f t="shared" si="10"/>
        <v>63.504435994930304</v>
      </c>
      <c r="Y74" s="70">
        <f t="shared" si="10"/>
        <v>76.710319012345693</v>
      </c>
      <c r="Z74" s="70">
        <f t="shared" si="10"/>
        <v>68.716049382716051</v>
      </c>
      <c r="AA74" s="70">
        <f t="shared" si="10"/>
        <v>64.358108108108112</v>
      </c>
      <c r="AB74" s="70">
        <f t="shared" si="10"/>
        <v>15.002247191011236</v>
      </c>
      <c r="AC74" s="70">
        <f t="shared" si="10"/>
        <v>82.334312517033126</v>
      </c>
      <c r="AD74" s="70">
        <f t="shared" si="10"/>
        <v>21.611967556365087</v>
      </c>
      <c r="AE74" s="70">
        <f t="shared" si="10"/>
        <v>21.811072564231345</v>
      </c>
      <c r="AF74" s="70">
        <f t="shared" si="10"/>
        <v>1.0270588188870895</v>
      </c>
      <c r="AG74" s="70">
        <f t="shared" si="10"/>
        <v>58.868937754373015</v>
      </c>
      <c r="AH74" s="70">
        <f t="shared" si="10"/>
        <v>45.333371911347115</v>
      </c>
    </row>
    <row r="75" spans="1:152" s="26" customFormat="1" ht="15.45" x14ac:dyDescent="0.4">
      <c r="A75" s="85" t="s">
        <v>196</v>
      </c>
      <c r="B75" s="70">
        <f t="shared" ref="B75:AH75" si="11">(B68-SUM(B51:B56))/B8</f>
        <v>2.5813315590476189</v>
      </c>
      <c r="C75" s="70">
        <f t="shared" si="11"/>
        <v>3.2977524247032148</v>
      </c>
      <c r="D75" s="70">
        <f t="shared" si="11"/>
        <v>68.094929032258079</v>
      </c>
      <c r="E75" s="70">
        <f t="shared" si="11"/>
        <v>56.54630404854889</v>
      </c>
      <c r="F75" s="70">
        <f t="shared" si="11"/>
        <v>1.0508928571428571</v>
      </c>
      <c r="G75" s="70">
        <f t="shared" si="11"/>
        <v>1.1717857142857144</v>
      </c>
      <c r="H75" s="70">
        <f t="shared" si="11"/>
        <v>11.385507246376813</v>
      </c>
      <c r="I75" s="70">
        <f t="shared" si="11"/>
        <v>142.34210526315786</v>
      </c>
      <c r="J75" s="70">
        <f t="shared" si="11"/>
        <v>138.90350877192981</v>
      </c>
      <c r="K75" s="70">
        <f t="shared" si="11"/>
        <v>132.98245614035088</v>
      </c>
      <c r="L75" s="70">
        <f t="shared" si="11"/>
        <v>25.760079430439536</v>
      </c>
      <c r="M75" s="70" t="e">
        <f t="shared" si="11"/>
        <v>#DIV/0!</v>
      </c>
      <c r="N75" s="70" t="e">
        <f t="shared" si="11"/>
        <v>#DIV/0!</v>
      </c>
      <c r="O75" s="70" t="e">
        <f t="shared" si="11"/>
        <v>#DIV/0!</v>
      </c>
      <c r="P75" s="70">
        <f t="shared" si="11"/>
        <v>26.213793103448278</v>
      </c>
      <c r="Q75" s="70">
        <f t="shared" si="11"/>
        <v>98.537480689655169</v>
      </c>
      <c r="R75" s="70">
        <f t="shared" si="11"/>
        <v>33.982013430656934</v>
      </c>
      <c r="S75" s="70">
        <f t="shared" si="11"/>
        <v>30.894160583941613</v>
      </c>
      <c r="T75" s="70">
        <f t="shared" si="11"/>
        <v>28.52554744525548</v>
      </c>
      <c r="U75" s="70">
        <f t="shared" si="11"/>
        <v>2.200239703703704</v>
      </c>
      <c r="V75" s="70">
        <f t="shared" si="11"/>
        <v>2.153850814814815</v>
      </c>
      <c r="W75" s="70">
        <f t="shared" si="11"/>
        <v>71.717817997465161</v>
      </c>
      <c r="X75" s="70">
        <f t="shared" si="11"/>
        <v>63.504435994930304</v>
      </c>
      <c r="Y75" s="70">
        <f t="shared" si="11"/>
        <v>76.710319012345693</v>
      </c>
      <c r="Z75" s="70">
        <f t="shared" si="11"/>
        <v>68.716049382716051</v>
      </c>
      <c r="AA75" s="70">
        <f t="shared" si="11"/>
        <v>64.358108108108112</v>
      </c>
      <c r="AB75" s="70">
        <f t="shared" si="11"/>
        <v>15.002247191011236</v>
      </c>
      <c r="AC75" s="70">
        <f t="shared" si="11"/>
        <v>82.334312517033126</v>
      </c>
      <c r="AD75" s="70">
        <f t="shared" si="11"/>
        <v>21.611967556365087</v>
      </c>
      <c r="AE75" s="70">
        <f t="shared" si="11"/>
        <v>21.811072564231345</v>
      </c>
      <c r="AF75" s="70">
        <f t="shared" si="11"/>
        <v>1.0270588188870895</v>
      </c>
      <c r="AG75" s="70">
        <f t="shared" si="11"/>
        <v>58.868937754373015</v>
      </c>
      <c r="AH75" s="70">
        <f t="shared" si="11"/>
        <v>45.333371911347115</v>
      </c>
    </row>
    <row r="76" spans="1:152" s="26" customFormat="1" ht="15.45" x14ac:dyDescent="0.4">
      <c r="A76" s="78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</row>
    <row r="77" spans="1:152" s="26" customFormat="1" ht="15.45" x14ac:dyDescent="0.4">
      <c r="A77" s="69" t="s">
        <v>197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</row>
    <row r="78" spans="1:152" s="26" customFormat="1" ht="15.45" x14ac:dyDescent="0.4">
      <c r="A78" s="78" t="s">
        <v>195</v>
      </c>
      <c r="B78" s="70">
        <f t="shared" ref="B78:AH78" si="12">(B58-SUM(B51:B56))/B7</f>
        <v>138.44751765986396</v>
      </c>
      <c r="C78" s="70">
        <f t="shared" si="12"/>
        <v>201.98733601307191</v>
      </c>
      <c r="D78" s="70">
        <f t="shared" si="12"/>
        <v>6.5657142857142867</v>
      </c>
      <c r="E78" s="70">
        <f t="shared" si="12"/>
        <v>6.2600000000000016</v>
      </c>
      <c r="F78" s="70">
        <f t="shared" si="12"/>
        <v>572.067018171879</v>
      </c>
      <c r="G78" s="70">
        <f t="shared" si="12"/>
        <v>437.4666666666667</v>
      </c>
      <c r="H78" s="70">
        <f t="shared" si="12"/>
        <v>31.182852606509659</v>
      </c>
      <c r="I78" s="70">
        <f t="shared" si="12"/>
        <v>4.3856756756756754</v>
      </c>
      <c r="J78" s="70">
        <f t="shared" si="12"/>
        <v>4.2797297297297296</v>
      </c>
      <c r="K78" s="70">
        <f t="shared" si="12"/>
        <v>4.0972972972972972</v>
      </c>
      <c r="L78" s="70">
        <f t="shared" si="12"/>
        <v>43.744324324324324</v>
      </c>
      <c r="M78" s="70">
        <f t="shared" si="12"/>
        <v>67.338966836734713</v>
      </c>
      <c r="N78" s="70">
        <f t="shared" si="12"/>
        <v>124.96913580246915</v>
      </c>
      <c r="O78" s="70">
        <f t="shared" si="12"/>
        <v>151.08333333333334</v>
      </c>
      <c r="P78" s="70">
        <f t="shared" si="12"/>
        <v>16.593440981696304</v>
      </c>
      <c r="Q78" s="70">
        <f t="shared" si="12"/>
        <v>5.4241789144552701</v>
      </c>
      <c r="R78" s="70">
        <f t="shared" si="12"/>
        <v>9.3110716799999995</v>
      </c>
      <c r="S78" s="70">
        <f t="shared" si="12"/>
        <v>8.4650000000000016</v>
      </c>
      <c r="T78" s="70">
        <f t="shared" si="12"/>
        <v>7.8160000000000016</v>
      </c>
      <c r="U78" s="70">
        <f t="shared" si="12"/>
        <v>85.710786666666678</v>
      </c>
      <c r="V78" s="70">
        <f t="shared" si="12"/>
        <v>85.635786666666675</v>
      </c>
      <c r="W78" s="70">
        <f t="shared" si="12"/>
        <v>6.150582434782609</v>
      </c>
      <c r="X78" s="70">
        <f t="shared" si="12"/>
        <v>5.4461956521739134</v>
      </c>
      <c r="Y78" s="70">
        <f t="shared" si="12"/>
        <v>7.1419952183908055</v>
      </c>
      <c r="Z78" s="70">
        <f t="shared" si="12"/>
        <v>6.3977011494252878</v>
      </c>
      <c r="AA78" s="70">
        <f t="shared" si="12"/>
        <v>8.5044642857142865</v>
      </c>
      <c r="AB78" s="70">
        <f t="shared" si="12"/>
        <v>26.476303787428119</v>
      </c>
      <c r="AC78" s="70">
        <f t="shared" si="12"/>
        <v>5.6438843257643674</v>
      </c>
      <c r="AD78" s="70">
        <f t="shared" si="12"/>
        <v>15.891152614974331</v>
      </c>
      <c r="AE78" s="70">
        <f t="shared" si="12"/>
        <v>9.426819498099988</v>
      </c>
      <c r="AF78" s="70">
        <f t="shared" si="12"/>
        <v>390.38172106972991</v>
      </c>
      <c r="AG78" s="70">
        <f t="shared" si="12"/>
        <v>7.88423273496067</v>
      </c>
      <c r="AH78" s="70">
        <f t="shared" si="12"/>
        <v>6.6460961907067535</v>
      </c>
    </row>
    <row r="79" spans="1:152" s="26" customFormat="1" ht="15.45" x14ac:dyDescent="0.4">
      <c r="A79" s="86" t="s">
        <v>196</v>
      </c>
      <c r="B79" s="87">
        <f t="shared" ref="B79:AH79" si="13">(B68-SUM(B51:B56))/B7</f>
        <v>147.50466051700681</v>
      </c>
      <c r="C79" s="87">
        <f t="shared" si="13"/>
        <v>201.98733601307191</v>
      </c>
      <c r="D79" s="87">
        <f t="shared" si="13"/>
        <v>6.5657142857142867</v>
      </c>
      <c r="E79" s="87">
        <f t="shared" si="13"/>
        <v>6.2600000000000016</v>
      </c>
      <c r="F79" s="87">
        <f t="shared" si="13"/>
        <v>572.067018171879</v>
      </c>
      <c r="G79" s="87">
        <f t="shared" si="13"/>
        <v>437.4666666666667</v>
      </c>
      <c r="H79" s="87">
        <f t="shared" si="13"/>
        <v>31.182852606509659</v>
      </c>
      <c r="I79" s="87">
        <f t="shared" si="13"/>
        <v>4.3856756756756754</v>
      </c>
      <c r="J79" s="87">
        <f t="shared" si="13"/>
        <v>4.2797297297297296</v>
      </c>
      <c r="K79" s="87">
        <f t="shared" si="13"/>
        <v>4.0972972972972972</v>
      </c>
      <c r="L79" s="87">
        <f t="shared" si="13"/>
        <v>43.744324324324324</v>
      </c>
      <c r="M79" s="87">
        <f t="shared" si="13"/>
        <v>67.338966836734713</v>
      </c>
      <c r="N79" s="87">
        <f t="shared" si="13"/>
        <v>124.96913580246915</v>
      </c>
      <c r="O79" s="87">
        <f t="shared" si="13"/>
        <v>151.08333333333334</v>
      </c>
      <c r="P79" s="87">
        <f t="shared" si="13"/>
        <v>16.593440981696304</v>
      </c>
      <c r="Q79" s="87">
        <f t="shared" si="13"/>
        <v>5.4241789144552701</v>
      </c>
      <c r="R79" s="87">
        <f t="shared" si="13"/>
        <v>9.3110716799999995</v>
      </c>
      <c r="S79" s="87">
        <f t="shared" si="13"/>
        <v>8.4650000000000016</v>
      </c>
      <c r="T79" s="87">
        <f t="shared" si="13"/>
        <v>7.8160000000000016</v>
      </c>
      <c r="U79" s="87">
        <f t="shared" si="13"/>
        <v>99.010786666666675</v>
      </c>
      <c r="V79" s="87">
        <f t="shared" si="13"/>
        <v>96.923286666666684</v>
      </c>
      <c r="W79" s="87">
        <f t="shared" si="13"/>
        <v>6.150582434782609</v>
      </c>
      <c r="X79" s="87">
        <f t="shared" si="13"/>
        <v>5.4461956521739134</v>
      </c>
      <c r="Y79" s="87">
        <f t="shared" si="13"/>
        <v>7.1419952183908055</v>
      </c>
      <c r="Z79" s="87">
        <f t="shared" si="13"/>
        <v>6.3977011494252878</v>
      </c>
      <c r="AA79" s="87">
        <f t="shared" si="13"/>
        <v>8.5044642857142865</v>
      </c>
      <c r="AB79" s="87">
        <f t="shared" si="13"/>
        <v>26.476303787428119</v>
      </c>
      <c r="AC79" s="87">
        <f t="shared" si="13"/>
        <v>5.6438843257643674</v>
      </c>
      <c r="AD79" s="87">
        <f t="shared" si="13"/>
        <v>15.891152614974331</v>
      </c>
      <c r="AE79" s="87">
        <f t="shared" si="13"/>
        <v>9.426819498099988</v>
      </c>
      <c r="AF79" s="87">
        <f t="shared" si="13"/>
        <v>390.38172106972991</v>
      </c>
      <c r="AG79" s="87">
        <f t="shared" si="13"/>
        <v>7.88423273496067</v>
      </c>
      <c r="AH79" s="87">
        <f t="shared" si="13"/>
        <v>6.6460961907067535</v>
      </c>
      <c r="AI79" s="78"/>
    </row>
  </sheetData>
  <pageMargins left="0.75" right="0.75" top="1" bottom="1" header="0.5" footer="0.5"/>
  <pageSetup scale="54" fitToWidth="4" orientation="portrait" r:id="rId1"/>
  <headerFooter alignWithMargins="0"/>
  <colBreaks count="1" manualBreakCount="1">
    <brk id="10" max="7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842F08D5C4194AB3AA6AD98986A4CA" ma:contentTypeVersion="53" ma:contentTypeDescription="Create a new document." ma:contentTypeScope="" ma:versionID="aaca7cfefa3a00f57e9f32d290730bc9">
  <xsd:schema xmlns:xsd="http://www.w3.org/2001/XMLSchema" xmlns:xs="http://www.w3.org/2001/XMLSchema" xmlns:p="http://schemas.microsoft.com/office/2006/metadata/properties" xmlns:ns2="9d38d736-0ce9-4dad-a921-92d39cb0d1f8" xmlns:ns3="a0633713-7183-4e0c-a7f3-9aefb849a633" targetNamespace="http://schemas.microsoft.com/office/2006/metadata/properties" ma:root="true" ma:fieldsID="d5eb50a0df51c90da3c29e772ac3ef45" ns2:_="" ns3:_="">
    <xsd:import namespace="9d38d736-0ce9-4dad-a921-92d39cb0d1f8"/>
    <xsd:import namespace="a0633713-7183-4e0c-a7f3-9aefb849a6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8d736-0ce9-4dad-a921-92d39cb0d1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93fd262-f747-430a-9d72-58e750b831fb}" ma:internalName="TaxCatchAll" ma:showField="CatchAllData" ma:web="9d38d736-0ce9-4dad-a921-92d39cb0d1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33713-7183-4e0c-a7f3-9aefb849a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633713-7183-4e0c-a7f3-9aefb849a633">
      <Terms xmlns="http://schemas.microsoft.com/office/infopath/2007/PartnerControls"/>
    </lcf76f155ced4ddcb4097134ff3c332f>
    <TaxCatchAll xmlns="9d38d736-0ce9-4dad-a921-92d39cb0d1f8" xsi:nil="true"/>
  </documentManagement>
</p:properties>
</file>

<file path=customXml/itemProps1.xml><?xml version="1.0" encoding="utf-8"?>
<ds:datastoreItem xmlns:ds="http://schemas.openxmlformats.org/officeDocument/2006/customXml" ds:itemID="{79E21407-960C-4399-8839-6E357432F4C9}"/>
</file>

<file path=customXml/itemProps2.xml><?xml version="1.0" encoding="utf-8"?>
<ds:datastoreItem xmlns:ds="http://schemas.openxmlformats.org/officeDocument/2006/customXml" ds:itemID="{3739E925-68E3-4490-8F04-F8327A1E4F5D}"/>
</file>

<file path=customXml/itemProps3.xml><?xml version="1.0" encoding="utf-8"?>
<ds:datastoreItem xmlns:ds="http://schemas.openxmlformats.org/officeDocument/2006/customXml" ds:itemID="{2B3B4B8C-E86B-49F0-A3D9-6EC4354D2ED1}"/>
</file>

<file path=customXml/itemProps4.xml><?xml version="1.0" encoding="utf-8"?>
<ds:datastoreItem xmlns:ds="http://schemas.openxmlformats.org/officeDocument/2006/customXml" ds:itemID="{9FB27E78-97D0-4269-8731-CEC30A8CEE58}"/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Summary</vt:lpstr>
      <vt:lpstr>Sommaire</vt:lpstr>
      <vt:lpstr>SummaryCustomRates</vt:lpstr>
      <vt:lpstr>SommaireCWS</vt:lpstr>
      <vt:lpstr>Sommaire!Print_Area</vt:lpstr>
      <vt:lpstr>SommaireCWS!Print_Area</vt:lpstr>
      <vt:lpstr>Summary!Print_Area</vt:lpstr>
      <vt:lpstr>SummaryCustomRates!Print_Area</vt:lpstr>
      <vt:lpstr>Sommaire!Print_Titles</vt:lpstr>
      <vt:lpstr>SommaireCWS!Print_Titles</vt:lpstr>
      <vt:lpstr>Summary!Print_Titles</vt:lpstr>
      <vt:lpstr>SummaryCustomRates!Print_Titles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Molenhuis, John (OMAFA)</dc:creator>
  <cp:lastModifiedBy>Molenhuis, John (OMAFA)</cp:lastModifiedBy>
  <dcterms:created xsi:type="dcterms:W3CDTF">2024-11-27T18:57:23Z</dcterms:created>
  <dcterms:modified xsi:type="dcterms:W3CDTF">2025-01-08T13:51:09Z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0x01010043842F08D5C4194AB3AA6AD98986A4CA</vt:lpwstr>
  </property>
</Properties>
</file>