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7050" activeTab="0"/>
  </bookViews>
  <sheets>
    <sheet name="Menu" sheetId="1" r:id="rId1"/>
    <sheet name="Building Rent" sheetId="2" r:id="rId2"/>
    <sheet name="Charts" sheetId="3" r:id="rId3"/>
  </sheets>
  <definedNames/>
  <calcPr fullCalcOnLoad="1"/>
</workbook>
</file>

<file path=xl/sharedStrings.xml><?xml version="1.0" encoding="utf-8"?>
<sst xmlns="http://schemas.openxmlformats.org/spreadsheetml/2006/main" count="82" uniqueCount="74">
  <si>
    <t>Calculated Amounts</t>
  </si>
  <si>
    <t>Current replacement cost</t>
  </si>
  <si>
    <t>Total useful life</t>
  </si>
  <si>
    <t>years</t>
  </si>
  <si>
    <t>Average age during lease period</t>
  </si>
  <si>
    <t>Amount of financing on the building</t>
  </si>
  <si>
    <t>Interest rate on financing</t>
  </si>
  <si>
    <t>Utilities</t>
  </si>
  <si>
    <t>BUILDING FIXED COSTS</t>
  </si>
  <si>
    <t>VARIABLE COSTS (if paid by owner)</t>
  </si>
  <si>
    <t>TOTAL COSTS</t>
  </si>
  <si>
    <t>Added Income from using the building</t>
  </si>
  <si>
    <t>Reduced costs from not having to own the building</t>
  </si>
  <si>
    <t>Added cost from using the building, not including the rent</t>
  </si>
  <si>
    <t>Reduced income which could be earned by investment into another asset</t>
  </si>
  <si>
    <t xml:space="preserve">Line 1 – Tenant expects added income because stored hay will result in better quality feed </t>
  </si>
  <si>
    <t>Line 2 -  Annual ownership of a building would be $3,920 - see line 15 of ownership chart</t>
  </si>
  <si>
    <t>Line 3 – Income would not be reduced by renting the building</t>
  </si>
  <si>
    <t>Line 4 – Cost of travel to the location to store and retrieve feed</t>
  </si>
  <si>
    <t>Examples of a hay storage</t>
  </si>
  <si>
    <t>Tenants Value in Renting a Building</t>
  </si>
  <si>
    <t>Building Rent Calculator</t>
  </si>
  <si>
    <t>Developed by Rob Gamble</t>
  </si>
  <si>
    <t>Finance and Business Structures Program Lead</t>
  </si>
  <si>
    <t>OMAF, Guelph</t>
  </si>
  <si>
    <t>email: rob.gamble@omaf.gov.on.ca</t>
  </si>
  <si>
    <t>Welcome to the Building Rent Calculator Menu Page</t>
  </si>
  <si>
    <t>Item</t>
  </si>
  <si>
    <t>Useful Life  (years)</t>
  </si>
  <si>
    <t xml:space="preserve">Livestock buildings </t>
  </si>
  <si>
    <t>15 -25</t>
  </si>
  <si>
    <t>1-3%</t>
  </si>
  <si>
    <t xml:space="preserve">Livestock equipment  </t>
  </si>
  <si>
    <t>3-5%</t>
  </si>
  <si>
    <t xml:space="preserve">Grain storage, drying </t>
  </si>
  <si>
    <t xml:space="preserve">15-20 </t>
  </si>
  <si>
    <t>3-4%</t>
  </si>
  <si>
    <t xml:space="preserve">Machinery and hay storage </t>
  </si>
  <si>
    <t xml:space="preserve">20-25 </t>
  </si>
  <si>
    <t>1-2%</t>
  </si>
  <si>
    <t xml:space="preserve"> 5-10</t>
  </si>
  <si>
    <t>Guidelines for Estimating Annual Ownership Costs.</t>
  </si>
  <si>
    <t>Manure Handling Rates - 2000 Custom Rate Survey</t>
  </si>
  <si>
    <t>Unit</t>
  </si>
  <si>
    <t>No. of farms reporting</t>
  </si>
  <si>
    <t>2000 Provincial Average</t>
  </si>
  <si>
    <t>Percentile</t>
  </si>
  <si>
    <t>15th</t>
  </si>
  <si>
    <t>85th</t>
  </si>
  <si>
    <t>Loader only</t>
  </si>
  <si>
    <t>hr.</t>
  </si>
  <si>
    <t>Spreading only</t>
  </si>
  <si>
    <t>Loading and spreading</t>
  </si>
  <si>
    <t>Surface irrigated</t>
  </si>
  <si>
    <t>1000 gal.</t>
  </si>
  <si>
    <t>Tanker spreading – surface applied</t>
  </si>
  <si>
    <t>Trucking</t>
  </si>
  <si>
    <t>basis in the developing of a fair rental price.</t>
  </si>
  <si>
    <r>
      <t xml:space="preserve">The </t>
    </r>
    <r>
      <rPr>
        <b/>
        <sz val="12"/>
        <color indexed="9"/>
        <rFont val="Times New Roman"/>
        <family val="1"/>
      </rPr>
      <t xml:space="preserve">Building Rent Calculator </t>
    </r>
    <r>
      <rPr>
        <sz val="12"/>
        <color indexed="9"/>
        <rFont val="Times New Roman"/>
        <family val="1"/>
      </rPr>
      <t xml:space="preserve"> will help you estimate the landlords costs of building ownership. These can be used as a</t>
    </r>
  </si>
  <si>
    <t>Years of life remaining (line 2 - line 3)  (adjusted for condition)</t>
  </si>
  <si>
    <t xml:space="preserve">Average value: (line 1 x  line 4 / line 2 )       </t>
  </si>
  <si>
    <t>Depreciation Rate per year (1 divided by line 2) x line 1</t>
  </si>
  <si>
    <t>Return on Investment  (line 9 x line 5)</t>
  </si>
  <si>
    <t>Insurance and taxes rate ( line 10 x line 5 )</t>
  </si>
  <si>
    <t>Total Ownership Costs ( lines 7 + 8 + 9 + 10)</t>
  </si>
  <si>
    <t>Repairs (% of replacement cost) ( line 12 x line 1 )</t>
  </si>
  <si>
    <t>Total Variable Costs (line 12 + line 13)</t>
  </si>
  <si>
    <t>Total Annual Ownership Costs  (line 11 + line 14)</t>
  </si>
  <si>
    <t>Cost per month  (line 15 divided by 12 months)</t>
  </si>
  <si>
    <t>Total Cash Costs ( line 15 - line 8 - line 9 )</t>
  </si>
  <si>
    <t>Cash Costs per month (line 17 divided by 12 months)</t>
  </si>
  <si>
    <t>Added Value In Renting ( line 1 + line 2 - line 3 - line 4 )</t>
  </si>
  <si>
    <t>Repairs                           (% of new replacement cost)</t>
  </si>
  <si>
    <t>This is a farm business decision calculator that has 3 worksheets. There are fields that can be completed by the user. It is up to 11 columns wide and 37 rows.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</si>
</sst>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_(&quot;$&quot;* #,##0_);_(&quot;$&quot;* \(#,##0\);_(&quot;$&quot;* &quot;-&quot;??_);_(@_)"/>
    <numFmt numFmtId="169" formatCode="0.0%"/>
    <numFmt numFmtId="170" formatCode="_(* #,##0_);_(* \(#,##0\);_(* &quot;-&quot;?_);_(@_)"/>
    <numFmt numFmtId="171" formatCode="mmmm\ d\,\ yyyy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43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CG Times"/>
      <family val="1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9"/>
      <name val="Times New Roman"/>
      <family val="1"/>
    </font>
    <font>
      <sz val="12"/>
      <name val="Arial"/>
      <family val="2"/>
    </font>
    <font>
      <sz val="12"/>
      <name val="CG Times"/>
      <family val="1"/>
    </font>
    <font>
      <b/>
      <sz val="12"/>
      <color indexed="9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 applyProtection="1">
      <alignment horizontal="left"/>
      <protection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 quotePrefix="1">
      <alignment horizontal="left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8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2" fillId="0" borderId="0" xfId="0" applyFont="1" applyAlignment="1">
      <alignment/>
    </xf>
    <xf numFmtId="171" fontId="13" fillId="0" borderId="0" xfId="0" applyNumberFormat="1" applyFont="1" applyAlignment="1">
      <alignment horizontal="left"/>
    </xf>
    <xf numFmtId="0" fontId="14" fillId="34" borderId="17" xfId="0" applyFont="1" applyFill="1" applyBorder="1" applyAlignment="1">
      <alignment/>
    </xf>
    <xf numFmtId="0" fontId="9" fillId="34" borderId="0" xfId="0" applyFont="1" applyFill="1" applyAlignment="1">
      <alignment/>
    </xf>
    <xf numFmtId="0" fontId="9" fillId="34" borderId="17" xfId="0" applyFont="1" applyFill="1" applyBorder="1" applyAlignment="1">
      <alignment/>
    </xf>
    <xf numFmtId="0" fontId="14" fillId="34" borderId="17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167" fontId="15" fillId="0" borderId="10" xfId="42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167" fontId="12" fillId="0" borderId="10" xfId="42" applyNumberFormat="1" applyFont="1" applyFill="1" applyBorder="1" applyAlignment="1">
      <alignment/>
    </xf>
    <xf numFmtId="0" fontId="16" fillId="0" borderId="10" xfId="0" applyFont="1" applyFill="1" applyBorder="1" applyAlignment="1">
      <alignment/>
    </xf>
    <xf numFmtId="169" fontId="15" fillId="0" borderId="10" xfId="58" applyNumberFormat="1" applyFont="1" applyFill="1" applyBorder="1" applyAlignment="1">
      <alignment/>
    </xf>
    <xf numFmtId="170" fontId="12" fillId="0" borderId="10" xfId="0" applyNumberFormat="1" applyFont="1" applyFill="1" applyBorder="1" applyAlignment="1">
      <alignment/>
    </xf>
    <xf numFmtId="169" fontId="12" fillId="0" borderId="10" xfId="58" applyNumberFormat="1" applyFont="1" applyFill="1" applyBorder="1" applyAlignment="1">
      <alignment/>
    </xf>
    <xf numFmtId="169" fontId="16" fillId="0" borderId="10" xfId="58" applyNumberFormat="1" applyFont="1" applyFill="1" applyBorder="1" applyAlignment="1">
      <alignment/>
    </xf>
    <xf numFmtId="168" fontId="16" fillId="0" borderId="10" xfId="44" applyNumberFormat="1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9" fontId="15" fillId="0" borderId="10" xfId="58" applyFont="1" applyFill="1" applyBorder="1" applyAlignment="1">
      <alignment/>
    </xf>
    <xf numFmtId="167" fontId="12" fillId="0" borderId="10" xfId="0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167" fontId="17" fillId="0" borderId="10" xfId="0" applyNumberFormat="1" applyFont="1" applyFill="1" applyBorder="1" applyAlignment="1">
      <alignment/>
    </xf>
    <xf numFmtId="168" fontId="17" fillId="0" borderId="10" xfId="44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167" fontId="19" fillId="0" borderId="10" xfId="0" applyNumberFormat="1" applyFont="1" applyFill="1" applyBorder="1" applyAlignment="1">
      <alignment/>
    </xf>
    <xf numFmtId="168" fontId="19" fillId="0" borderId="10" xfId="44" applyNumberFormat="1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168" fontId="14" fillId="34" borderId="10" xfId="44" applyNumberFormat="1" applyFont="1" applyFill="1" applyBorder="1" applyAlignment="1">
      <alignment/>
    </xf>
    <xf numFmtId="0" fontId="16" fillId="0" borderId="0" xfId="0" applyFont="1" applyAlignment="1">
      <alignment/>
    </xf>
    <xf numFmtId="0" fontId="9" fillId="33" borderId="11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16" fontId="12" fillId="0" borderId="10" xfId="0" applyNumberFormat="1" applyFont="1" applyBorder="1" applyAlignment="1" quotePrefix="1">
      <alignment horizontal="center"/>
    </xf>
    <xf numFmtId="164" fontId="12" fillId="0" borderId="10" xfId="0" applyNumberFormat="1" applyFont="1" applyBorder="1" applyAlignment="1">
      <alignment/>
    </xf>
    <xf numFmtId="0" fontId="9" fillId="34" borderId="16" xfId="0" applyFont="1" applyFill="1" applyBorder="1" applyAlignment="1">
      <alignment horizontal="left" indent="2"/>
    </xf>
    <xf numFmtId="0" fontId="9" fillId="34" borderId="12" xfId="0" applyFont="1" applyFill="1" applyBorder="1" applyAlignment="1">
      <alignment horizontal="left" indent="2"/>
    </xf>
    <xf numFmtId="0" fontId="16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spc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5</xdr:row>
      <xdr:rowOff>28575</xdr:rowOff>
    </xdr:from>
    <xdr:to>
      <xdr:col>1</xdr:col>
      <xdr:colOff>2486025</xdr:colOff>
      <xdr:row>8</xdr:row>
      <xdr:rowOff>104775</xdr:rowOff>
    </xdr:to>
    <xdr:pic>
      <xdr:nvPicPr>
        <xdr:cNvPr id="1" name="Picture 1" descr="NEW Ont Trillium logo blk2007"/>
        <xdr:cNvPicPr preferRelativeResize="1">
          <a:picLocks noChangeAspect="1"/>
        </xdr:cNvPicPr>
      </xdr:nvPicPr>
      <xdr:blipFill>
        <a:blip r:embed="rId1"/>
        <a:srcRect l="2563" t="16453" b="19195"/>
        <a:stretch>
          <a:fillRect/>
        </a:stretch>
      </xdr:blipFill>
      <xdr:spPr>
        <a:xfrm>
          <a:off x="4352925" y="942975"/>
          <a:ext cx="2009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8.140625" style="0" customWidth="1"/>
    <col min="2" max="2" width="44.00390625" style="0" customWidth="1"/>
  </cols>
  <sheetData>
    <row r="1" ht="15.75">
      <c r="A1" s="70" t="s">
        <v>73</v>
      </c>
    </row>
    <row r="2" spans="1:7" ht="23.25">
      <c r="A2" s="8" t="s">
        <v>26</v>
      </c>
      <c r="B2" s="7"/>
      <c r="C2" s="3"/>
      <c r="D2" s="3"/>
      <c r="E2" s="3"/>
      <c r="F2" s="3"/>
      <c r="G2" s="3"/>
    </row>
    <row r="3" ht="7.5" customHeight="1" thickBot="1"/>
    <row r="4" ht="12.75">
      <c r="A4" s="9"/>
    </row>
    <row r="5" ht="12.75">
      <c r="A5" s="10"/>
    </row>
    <row r="6" ht="12.75">
      <c r="A6" s="10"/>
    </row>
    <row r="7" ht="12.75">
      <c r="A7" s="10"/>
    </row>
    <row r="8" ht="12.75">
      <c r="A8" s="10"/>
    </row>
    <row r="9" ht="12.75">
      <c r="A9" s="10"/>
    </row>
    <row r="10" ht="12.75">
      <c r="A10" s="10"/>
    </row>
    <row r="11" ht="12.75">
      <c r="A11" s="10"/>
    </row>
    <row r="12" ht="13.5" thickBot="1">
      <c r="A12" s="11"/>
    </row>
    <row r="13" ht="7.5" customHeight="1">
      <c r="A13" s="2"/>
    </row>
    <row r="14" spans="1:2" ht="15.75">
      <c r="A14" s="21" t="s">
        <v>58</v>
      </c>
      <c r="B14" s="12"/>
    </row>
    <row r="15" spans="1:2" ht="15.75">
      <c r="A15" s="22" t="s">
        <v>57</v>
      </c>
      <c r="B15" s="12"/>
    </row>
    <row r="16" spans="1:2" ht="15.75">
      <c r="A16" s="23"/>
      <c r="B16" s="13"/>
    </row>
    <row r="17" ht="9" customHeight="1">
      <c r="A17" s="24"/>
    </row>
    <row r="18" ht="12.75" customHeight="1">
      <c r="A18" s="14" t="s">
        <v>22</v>
      </c>
    </row>
    <row r="19" ht="12.75" customHeight="1">
      <c r="A19" s="14" t="s">
        <v>23</v>
      </c>
    </row>
    <row r="20" ht="12.75" customHeight="1">
      <c r="A20" s="14" t="s">
        <v>24</v>
      </c>
    </row>
    <row r="21" ht="12.75" customHeight="1">
      <c r="A21" s="14" t="s">
        <v>25</v>
      </c>
    </row>
    <row r="22" ht="15.75">
      <c r="A22" s="25">
        <v>37692</v>
      </c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E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5.00390625" style="0" customWidth="1"/>
    <col min="3" max="3" width="64.57421875" style="0" customWidth="1"/>
    <col min="4" max="4" width="9.7109375" style="0" customWidth="1"/>
    <col min="5" max="5" width="23.7109375" style="0" bestFit="1" customWidth="1"/>
    <col min="7" max="7" width="4.7109375" style="0" customWidth="1"/>
    <col min="8" max="8" width="63.57421875" style="0" customWidth="1"/>
  </cols>
  <sheetData>
    <row r="2" spans="2:5" ht="23.25">
      <c r="B2" s="4" t="s">
        <v>21</v>
      </c>
      <c r="C2" s="5"/>
      <c r="D2" s="5"/>
      <c r="E2" s="6"/>
    </row>
    <row r="3" spans="2:5" ht="26.25" customHeight="1">
      <c r="B3" s="26" t="s">
        <v>8</v>
      </c>
      <c r="C3" s="27"/>
      <c r="D3" s="28"/>
      <c r="E3" s="29" t="s">
        <v>0</v>
      </c>
    </row>
    <row r="4" spans="2:5" ht="15">
      <c r="B4" s="30">
        <v>1</v>
      </c>
      <c r="C4" s="30" t="s">
        <v>1</v>
      </c>
      <c r="D4" s="31">
        <v>40000</v>
      </c>
      <c r="E4" s="30"/>
    </row>
    <row r="5" spans="2:5" ht="15">
      <c r="B5" s="30">
        <v>2</v>
      </c>
      <c r="C5" s="30" t="s">
        <v>2</v>
      </c>
      <c r="D5" s="32">
        <v>20</v>
      </c>
      <c r="E5" s="30" t="s">
        <v>3</v>
      </c>
    </row>
    <row r="6" spans="2:5" ht="15">
      <c r="B6" s="30">
        <v>3</v>
      </c>
      <c r="C6" s="30" t="s">
        <v>4</v>
      </c>
      <c r="D6" s="32">
        <v>13</v>
      </c>
      <c r="E6" s="30" t="s">
        <v>3</v>
      </c>
    </row>
    <row r="7" spans="2:5" ht="15">
      <c r="B7" s="30">
        <v>4</v>
      </c>
      <c r="C7" s="30" t="s">
        <v>59</v>
      </c>
      <c r="D7" s="30">
        <f>D5-D6</f>
        <v>7</v>
      </c>
      <c r="E7" s="30" t="s">
        <v>3</v>
      </c>
    </row>
    <row r="8" spans="2:5" ht="15">
      <c r="B8" s="30">
        <v>5</v>
      </c>
      <c r="C8" s="33" t="s">
        <v>60</v>
      </c>
      <c r="D8" s="34">
        <f>D4*D7/D5</f>
        <v>14000</v>
      </c>
      <c r="E8" s="30"/>
    </row>
    <row r="9" spans="2:5" ht="15.75">
      <c r="B9" s="30">
        <v>6</v>
      </c>
      <c r="C9" s="30" t="s">
        <v>5</v>
      </c>
      <c r="D9" s="31">
        <v>0</v>
      </c>
      <c r="E9" s="35"/>
    </row>
    <row r="10" spans="2:5" ht="15">
      <c r="B10" s="30">
        <v>7</v>
      </c>
      <c r="C10" s="30" t="s">
        <v>6</v>
      </c>
      <c r="D10" s="36">
        <v>0.07</v>
      </c>
      <c r="E10" s="37">
        <f>D9*D10</f>
        <v>0</v>
      </c>
    </row>
    <row r="11" spans="2:5" ht="15">
      <c r="B11" s="30">
        <v>8</v>
      </c>
      <c r="C11" s="30" t="s">
        <v>61</v>
      </c>
      <c r="D11" s="38">
        <f>1/D5</f>
        <v>0.05</v>
      </c>
      <c r="E11" s="37">
        <f>D4*D11</f>
        <v>2000</v>
      </c>
    </row>
    <row r="12" spans="2:5" ht="15">
      <c r="B12" s="30">
        <v>9</v>
      </c>
      <c r="C12" s="30" t="s">
        <v>62</v>
      </c>
      <c r="D12" s="36">
        <v>0.04</v>
      </c>
      <c r="E12" s="37">
        <f>D12*$D$8</f>
        <v>560</v>
      </c>
    </row>
    <row r="13" spans="2:5" ht="15">
      <c r="B13" s="30">
        <v>10</v>
      </c>
      <c r="C13" s="30" t="s">
        <v>63</v>
      </c>
      <c r="D13" s="36">
        <v>0.01</v>
      </c>
      <c r="E13" s="37">
        <f>D13*$D$8</f>
        <v>140</v>
      </c>
    </row>
    <row r="14" spans="2:5" ht="15.75">
      <c r="B14" s="30">
        <v>11</v>
      </c>
      <c r="C14" s="35" t="s">
        <v>64</v>
      </c>
      <c r="D14" s="39"/>
      <c r="E14" s="40">
        <f>SUM(E10:E13)</f>
        <v>2700</v>
      </c>
    </row>
    <row r="15" spans="2:5" ht="15.75">
      <c r="B15" s="41" t="s">
        <v>9</v>
      </c>
      <c r="C15" s="27"/>
      <c r="D15" s="42"/>
      <c r="E15" s="42"/>
    </row>
    <row r="16" spans="2:5" ht="15">
      <c r="B16" s="30">
        <v>12</v>
      </c>
      <c r="C16" s="30" t="s">
        <v>65</v>
      </c>
      <c r="D16" s="43">
        <v>0.02</v>
      </c>
      <c r="E16" s="44">
        <f>D16*D4</f>
        <v>800</v>
      </c>
    </row>
    <row r="17" spans="2:5" ht="15">
      <c r="B17" s="30">
        <v>13</v>
      </c>
      <c r="C17" s="30" t="s">
        <v>7</v>
      </c>
      <c r="D17" s="32"/>
      <c r="E17" s="32">
        <v>0</v>
      </c>
    </row>
    <row r="18" spans="2:5" ht="15.75">
      <c r="B18" s="30">
        <v>14</v>
      </c>
      <c r="C18" s="45" t="s">
        <v>66</v>
      </c>
      <c r="D18" s="32"/>
      <c r="E18" s="40">
        <f>SUM(E16:E17)</f>
        <v>800</v>
      </c>
    </row>
    <row r="19" spans="2:5" ht="15.75">
      <c r="B19" s="26" t="s">
        <v>10</v>
      </c>
      <c r="C19" s="27"/>
      <c r="D19" s="28"/>
      <c r="E19" s="28"/>
    </row>
    <row r="20" spans="2:5" ht="15.75">
      <c r="B20" s="32">
        <v>15</v>
      </c>
      <c r="C20" s="46" t="s">
        <v>67</v>
      </c>
      <c r="D20" s="47"/>
      <c r="E20" s="48">
        <f>E14+E16+E17</f>
        <v>3500</v>
      </c>
    </row>
    <row r="21" spans="2:5" ht="15.75">
      <c r="B21" s="32">
        <v>16</v>
      </c>
      <c r="C21" s="46" t="s">
        <v>68</v>
      </c>
      <c r="D21" s="32"/>
      <c r="E21" s="48">
        <f>E20/12</f>
        <v>291.6666666666667</v>
      </c>
    </row>
    <row r="22" spans="2:5" ht="15.75">
      <c r="B22" s="49">
        <v>17</v>
      </c>
      <c r="C22" s="50" t="s">
        <v>69</v>
      </c>
      <c r="D22" s="51"/>
      <c r="E22" s="52">
        <f>E20-E11-E12</f>
        <v>940</v>
      </c>
    </row>
    <row r="23" spans="2:5" ht="15.75">
      <c r="B23" s="49">
        <v>18</v>
      </c>
      <c r="C23" s="50" t="s">
        <v>70</v>
      </c>
      <c r="D23" s="49"/>
      <c r="E23" s="52">
        <f>E22/12</f>
        <v>78.33333333333333</v>
      </c>
    </row>
    <row r="24" spans="2:5" ht="12.75">
      <c r="B24" s="3"/>
      <c r="C24" s="3"/>
      <c r="D24" s="3"/>
      <c r="E24" s="3"/>
    </row>
    <row r="25" spans="2:4" ht="12.75">
      <c r="B25" s="1"/>
      <c r="C25" s="2"/>
      <c r="D25" s="2"/>
    </row>
    <row r="26" spans="2:5" ht="18">
      <c r="B26" s="15" t="s">
        <v>20</v>
      </c>
      <c r="C26" s="16"/>
      <c r="D26" s="17"/>
      <c r="E26" s="18"/>
    </row>
    <row r="27" spans="2:5" ht="15">
      <c r="B27" s="30">
        <v>1</v>
      </c>
      <c r="C27" s="53" t="s">
        <v>11</v>
      </c>
      <c r="D27" s="54"/>
      <c r="E27" s="34">
        <v>1000</v>
      </c>
    </row>
    <row r="28" spans="2:5" ht="15">
      <c r="B28" s="30">
        <v>2</v>
      </c>
      <c r="C28" s="53" t="s">
        <v>12</v>
      </c>
      <c r="D28" s="55"/>
      <c r="E28" s="34">
        <v>3920</v>
      </c>
    </row>
    <row r="29" spans="2:5" ht="15">
      <c r="B29" s="30">
        <v>3</v>
      </c>
      <c r="C29" s="53" t="s">
        <v>14</v>
      </c>
      <c r="D29" s="54"/>
      <c r="E29" s="34">
        <v>0</v>
      </c>
    </row>
    <row r="30" spans="2:5" ht="15">
      <c r="B30" s="30">
        <v>4</v>
      </c>
      <c r="C30" s="53" t="s">
        <v>13</v>
      </c>
      <c r="D30" s="55"/>
      <c r="E30" s="34">
        <v>600</v>
      </c>
    </row>
    <row r="31" spans="2:5" ht="15.75">
      <c r="B31" s="41" t="s">
        <v>71</v>
      </c>
      <c r="C31" s="56"/>
      <c r="D31" s="57"/>
      <c r="E31" s="58">
        <f>E27+E28-E29-E30</f>
        <v>4320</v>
      </c>
    </row>
    <row r="32" spans="2:5" ht="15">
      <c r="B32" s="24"/>
      <c r="C32" s="24"/>
      <c r="D32" s="24"/>
      <c r="E32" s="24"/>
    </row>
    <row r="33" spans="2:5" ht="15.75">
      <c r="B33" s="24"/>
      <c r="C33" s="59" t="s">
        <v>19</v>
      </c>
      <c r="D33" s="24"/>
      <c r="E33" s="24"/>
    </row>
    <row r="34" spans="2:5" ht="15">
      <c r="B34" s="24"/>
      <c r="C34" s="24" t="s">
        <v>15</v>
      </c>
      <c r="D34" s="24"/>
      <c r="E34" s="24"/>
    </row>
    <row r="35" spans="2:5" ht="15">
      <c r="B35" s="24"/>
      <c r="C35" s="24" t="s">
        <v>16</v>
      </c>
      <c r="D35" s="24"/>
      <c r="E35" s="24"/>
    </row>
    <row r="36" spans="2:5" ht="15">
      <c r="B36" s="24"/>
      <c r="C36" s="24" t="s">
        <v>17</v>
      </c>
      <c r="D36" s="24"/>
      <c r="E36" s="24"/>
    </row>
    <row r="37" spans="2:5" ht="15">
      <c r="B37" s="24"/>
      <c r="C37" s="24" t="s">
        <v>18</v>
      </c>
      <c r="D37" s="24"/>
      <c r="E37" s="24"/>
    </row>
  </sheetData>
  <sheetProtection/>
  <printOptions/>
  <pageMargins left="0.75" right="0.75" top="1" bottom="1" header="0.5" footer="0.5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24.421875" style="0" customWidth="1"/>
    <col min="3" max="3" width="16.28125" style="0" customWidth="1"/>
    <col min="4" max="4" width="23.00390625" style="0" customWidth="1"/>
    <col min="5" max="5" width="6.00390625" style="0" customWidth="1"/>
    <col min="6" max="6" width="30.421875" style="0" customWidth="1"/>
    <col min="8" max="8" width="13.7109375" style="0" customWidth="1"/>
    <col min="9" max="9" width="14.57421875" style="0" customWidth="1"/>
  </cols>
  <sheetData>
    <row r="3" spans="2:11" ht="15">
      <c r="B3" s="19" t="s">
        <v>41</v>
      </c>
      <c r="C3" s="19"/>
      <c r="D3" s="19"/>
      <c r="E3" s="24"/>
      <c r="F3" s="20" t="s">
        <v>42</v>
      </c>
      <c r="G3" s="60"/>
      <c r="H3" s="60"/>
      <c r="I3" s="60"/>
      <c r="J3" s="60"/>
      <c r="K3" s="61"/>
    </row>
    <row r="4" spans="2:11" ht="45">
      <c r="B4" s="62" t="s">
        <v>27</v>
      </c>
      <c r="C4" s="62" t="s">
        <v>28</v>
      </c>
      <c r="D4" s="62" t="s">
        <v>72</v>
      </c>
      <c r="E4" s="24"/>
      <c r="F4" s="42"/>
      <c r="G4" s="42" t="s">
        <v>43</v>
      </c>
      <c r="H4" s="63" t="s">
        <v>44</v>
      </c>
      <c r="I4" s="63" t="s">
        <v>45</v>
      </c>
      <c r="J4" s="68" t="s">
        <v>46</v>
      </c>
      <c r="K4" s="69"/>
    </row>
    <row r="5" spans="2:11" ht="15">
      <c r="B5" s="64" t="s">
        <v>29</v>
      </c>
      <c r="C5" s="65" t="s">
        <v>30</v>
      </c>
      <c r="D5" s="65" t="s">
        <v>31</v>
      </c>
      <c r="E5" s="24"/>
      <c r="F5" s="64"/>
      <c r="G5" s="64"/>
      <c r="H5" s="64"/>
      <c r="I5" s="64"/>
      <c r="J5" s="64" t="s">
        <v>47</v>
      </c>
      <c r="K5" s="64" t="s">
        <v>48</v>
      </c>
    </row>
    <row r="6" spans="2:11" ht="15">
      <c r="B6" s="64" t="s">
        <v>32</v>
      </c>
      <c r="C6" s="66" t="s">
        <v>40</v>
      </c>
      <c r="D6" s="65" t="s">
        <v>33</v>
      </c>
      <c r="E6" s="24"/>
      <c r="F6" s="64" t="s">
        <v>49</v>
      </c>
      <c r="G6" s="64" t="s">
        <v>50</v>
      </c>
      <c r="H6" s="64">
        <v>28</v>
      </c>
      <c r="I6" s="67">
        <v>44</v>
      </c>
      <c r="J6" s="67">
        <v>33</v>
      </c>
      <c r="K6" s="67">
        <v>60</v>
      </c>
    </row>
    <row r="7" spans="2:11" ht="15">
      <c r="B7" s="64" t="s">
        <v>34</v>
      </c>
      <c r="C7" s="65" t="s">
        <v>35</v>
      </c>
      <c r="D7" s="65" t="s">
        <v>36</v>
      </c>
      <c r="E7" s="24"/>
      <c r="F7" s="64" t="s">
        <v>51</v>
      </c>
      <c r="G7" s="64" t="s">
        <v>50</v>
      </c>
      <c r="H7" s="64">
        <v>19</v>
      </c>
      <c r="I7" s="67">
        <v>48</v>
      </c>
      <c r="J7" s="67">
        <v>37</v>
      </c>
      <c r="K7" s="67">
        <v>60</v>
      </c>
    </row>
    <row r="8" spans="2:11" ht="15">
      <c r="B8" s="64" t="s">
        <v>37</v>
      </c>
      <c r="C8" s="65" t="s">
        <v>38</v>
      </c>
      <c r="D8" s="65" t="s">
        <v>39</v>
      </c>
      <c r="E8" s="24"/>
      <c r="F8" s="64" t="s">
        <v>52</v>
      </c>
      <c r="G8" s="64" t="s">
        <v>50</v>
      </c>
      <c r="H8" s="64">
        <v>34</v>
      </c>
      <c r="I8" s="67">
        <v>82</v>
      </c>
      <c r="J8" s="67">
        <v>55</v>
      </c>
      <c r="K8" s="67">
        <v>121</v>
      </c>
    </row>
    <row r="9" spans="2:11" ht="15">
      <c r="B9" s="24"/>
      <c r="C9" s="24"/>
      <c r="D9" s="24"/>
      <c r="E9" s="24"/>
      <c r="F9" s="64" t="s">
        <v>53</v>
      </c>
      <c r="G9" s="64" t="s">
        <v>54</v>
      </c>
      <c r="H9" s="64">
        <v>4</v>
      </c>
      <c r="I9" s="67">
        <v>7</v>
      </c>
      <c r="J9" s="67">
        <v>6</v>
      </c>
      <c r="K9" s="67">
        <v>8</v>
      </c>
    </row>
    <row r="10" spans="2:11" ht="15">
      <c r="B10" s="24"/>
      <c r="C10" s="24"/>
      <c r="D10" s="24"/>
      <c r="E10" s="24"/>
      <c r="F10" s="64"/>
      <c r="G10" s="64" t="s">
        <v>50</v>
      </c>
      <c r="H10" s="64">
        <v>3</v>
      </c>
      <c r="I10" s="67">
        <v>167</v>
      </c>
      <c r="J10" s="67">
        <v>115</v>
      </c>
      <c r="K10" s="67">
        <v>220</v>
      </c>
    </row>
    <row r="11" spans="2:11" ht="15">
      <c r="B11" s="24"/>
      <c r="C11" s="24"/>
      <c r="D11" s="24"/>
      <c r="E11" s="24"/>
      <c r="F11" s="64" t="s">
        <v>55</v>
      </c>
      <c r="G11" s="64" t="s">
        <v>54</v>
      </c>
      <c r="H11" s="64">
        <v>9</v>
      </c>
      <c r="I11" s="67">
        <v>8</v>
      </c>
      <c r="J11" s="67">
        <v>5</v>
      </c>
      <c r="K11" s="67">
        <v>10</v>
      </c>
    </row>
    <row r="12" spans="2:11" ht="15">
      <c r="B12" s="24"/>
      <c r="C12" s="24"/>
      <c r="D12" s="24"/>
      <c r="E12" s="24"/>
      <c r="F12" s="64"/>
      <c r="G12" s="64" t="s">
        <v>50</v>
      </c>
      <c r="H12" s="64">
        <v>15</v>
      </c>
      <c r="I12" s="67">
        <v>98</v>
      </c>
      <c r="J12" s="67">
        <v>61</v>
      </c>
      <c r="K12" s="67">
        <v>135</v>
      </c>
    </row>
    <row r="13" spans="2:11" ht="15">
      <c r="B13" s="24"/>
      <c r="C13" s="24"/>
      <c r="D13" s="24"/>
      <c r="E13" s="24"/>
      <c r="F13" s="64" t="s">
        <v>56</v>
      </c>
      <c r="G13" s="64" t="s">
        <v>50</v>
      </c>
      <c r="H13" s="64">
        <v>3</v>
      </c>
      <c r="I13" s="67">
        <v>110</v>
      </c>
      <c r="J13" s="64"/>
      <c r="K13" s="64"/>
    </row>
  </sheetData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OMAFRA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Gamble</dc:creator>
  <cp:keywords/>
  <dc:description/>
  <cp:lastModifiedBy>Bauman, Jamie (OMAFRA)</cp:lastModifiedBy>
  <dcterms:created xsi:type="dcterms:W3CDTF">2001-08-02T18:08:16Z</dcterms:created>
  <dcterms:modified xsi:type="dcterms:W3CDTF">2015-12-02T20:09:37Z</dcterms:modified>
  <cp:category/>
  <cp:version/>
  <cp:contentType/>
  <cp:contentStatus/>
</cp:coreProperties>
</file>