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9440" windowHeight="7500" activeTab="0"/>
  </bookViews>
  <sheets>
    <sheet name="Guide" sheetId="1" r:id="rId1"/>
    <sheet name="Setup" sheetId="2" r:id="rId2"/>
    <sheet name="Transport &amp; Slaughter" sheetId="3" r:id="rId3"/>
    <sheet name="Processing Cost " sheetId="4" r:id="rId4"/>
    <sheet name="Products and Margins " sheetId="5" r:id="rId5"/>
  </sheets>
  <definedNames>
    <definedName name="_GoBack" localSheetId="0">'Guide'!$B$76</definedName>
    <definedName name="_xlfn.IFERROR" hidden="1">#NAME?</definedName>
  </definedNames>
  <calcPr fullCalcOnLoad="1"/>
</workbook>
</file>

<file path=xl/sharedStrings.xml><?xml version="1.0" encoding="utf-8"?>
<sst xmlns="http://schemas.openxmlformats.org/spreadsheetml/2006/main" count="153" uniqueCount="109">
  <si>
    <t>Animal</t>
  </si>
  <si>
    <t>Beef Cattle</t>
  </si>
  <si>
    <t>Hog</t>
  </si>
  <si>
    <t>Rabbit</t>
  </si>
  <si>
    <t>Turkey</t>
  </si>
  <si>
    <t>Prepared by: Andreas Boecker, Braden Kemp</t>
  </si>
  <si>
    <t>Date: 25/07/2011</t>
  </si>
  <si>
    <t>Data entry cell - input requested</t>
  </si>
  <si>
    <t>Calculated result cell, planning tools - do not change</t>
  </si>
  <si>
    <t>Notes:</t>
  </si>
  <si>
    <t>If prompted for a password to unprotect yellow cells for editing type "open"</t>
  </si>
  <si>
    <t>FDM2011 is password for workbook</t>
  </si>
  <si>
    <t>User guide</t>
  </si>
  <si>
    <t>Introduction</t>
  </si>
  <si>
    <t>Instructions</t>
  </si>
  <si>
    <t xml:space="preserve">                                    Total time </t>
  </si>
  <si>
    <t xml:space="preserve">                                              Wage rate $/h</t>
  </si>
  <si>
    <t>Weight unit</t>
  </si>
  <si>
    <t>side</t>
  </si>
  <si>
    <t>Fee charged by packer/abattoir</t>
  </si>
  <si>
    <t>Units sold</t>
  </si>
  <si>
    <t xml:space="preserve">Total contribution margin </t>
  </si>
  <si>
    <t>whole animal</t>
  </si>
  <si>
    <t xml:space="preserve">Farm cost of production per sales unit </t>
  </si>
  <si>
    <t>-</t>
  </si>
  <si>
    <t>Product Category and Weight Unit of Processed Product Setup</t>
  </si>
  <si>
    <t>Product Category</t>
  </si>
  <si>
    <t>Transport  cost per weight unit</t>
  </si>
  <si>
    <t>Slaughter cost per weight unit</t>
  </si>
  <si>
    <t xml:space="preserve">Weight unit of product returned from slaughter </t>
  </si>
  <si>
    <t xml:space="preserve">Total weight of product returned from slaughter </t>
  </si>
  <si>
    <t>Transportation</t>
  </si>
  <si>
    <t>Slaughter</t>
  </si>
  <si>
    <t>Slaughter cost per weight unit of product returned from slaughter</t>
  </si>
  <si>
    <t>Transportation cost per weight unit of product returned from slaughter</t>
  </si>
  <si>
    <t xml:space="preserve">Cost of Transportation and Slaughter </t>
  </si>
  <si>
    <t>System cells - do not change</t>
  </si>
  <si>
    <t>Total weight of product returned from processing</t>
  </si>
  <si>
    <t xml:space="preserve">Average price per sales unit </t>
  </si>
  <si>
    <t>Weight unit of product returned from slaughter</t>
  </si>
  <si>
    <t xml:space="preserve"> Average  weight per sales unit</t>
  </si>
  <si>
    <t>lb</t>
  </si>
  <si>
    <t>Slaughter weight unit</t>
  </si>
  <si>
    <t>Processing type</t>
  </si>
  <si>
    <t>Fee charged by processor/ butcher</t>
  </si>
  <si>
    <t>Cost per weight unit of processed product</t>
  </si>
  <si>
    <t>Conversion</t>
  </si>
  <si>
    <t>Total weight of product shipped to  processing</t>
  </si>
  <si>
    <t>Transport  cost per slaughter weight unit</t>
  </si>
  <si>
    <t>Slaughter cost per slaughter weight unit</t>
  </si>
  <si>
    <t>whole bird</t>
  </si>
  <si>
    <t>Total pre-marketing cost per sales unit</t>
  </si>
  <si>
    <t>Con-version</t>
  </si>
  <si>
    <t>Breast</t>
  </si>
  <si>
    <t>Rabbit  into sausage</t>
  </si>
  <si>
    <t>Examples of processing cost calculations</t>
  </si>
  <si>
    <t>Turkey breast (all processing cost allocated to most valuable cut only)</t>
  </si>
  <si>
    <t>Turkey carcass into cuts (processing cost evenly split across main and by-products)</t>
  </si>
  <si>
    <t xml:space="preserve">Drumsticks </t>
  </si>
  <si>
    <t>Setup Tab</t>
  </si>
  <si>
    <t/>
  </si>
  <si>
    <t>Cost of Transportation &amp; Slaughter Tab</t>
  </si>
  <si>
    <t xml:space="preserve">If the records are available for a certain time period - could be a year or less - the different data sections should be entered as an aggregate for the time period. </t>
  </si>
  <si>
    <t xml:space="preserve">If full records are not available, one can take typical batches of animals that were shipped to slaughter as sample data. If batches vary in size, that is in numbers of animals shipped, sample averages can be entered. </t>
  </si>
  <si>
    <t xml:space="preserve">Whatever information source is used, all data entered in this tab should be based on the same information source. </t>
  </si>
  <si>
    <t>Distance travelled for slaughter (in km)</t>
  </si>
  <si>
    <t>Distance travelled to processor  (in km)</t>
  </si>
  <si>
    <t>Time for travel for processing, including unloading products (h)</t>
  </si>
  <si>
    <t>Time for travel for slaughter (h)</t>
  </si>
  <si>
    <t>Final product for sale    (=Sales unit)</t>
  </si>
  <si>
    <t>Processing Cost Tab</t>
  </si>
  <si>
    <t xml:space="preserve">It is important to calculate the processing cost per final product for sale, because when carcasses are cut up, trimmings and waste are usually not part of the final product delivered to you. This "shrinkage" needs to be accounted for by a conversion factor that needs to be entered in the Products and Margins Tab. It also adjusts transportation and slaughter cost that are in $/per weight unit of product returned from slaughter and not final product.  Similarly, if the processor adds ingredients to the raw material you provided for processed products such as sausages you can end up with more final product than your raw material was put in. This again is accounted for by the conversion factor.  </t>
  </si>
  <si>
    <t>Products and Margins Tab</t>
  </si>
  <si>
    <t>Contribution margin per sales unit</t>
  </si>
  <si>
    <t xml:space="preserve">Reminder: You need to manually enter the results for the 'Cost per weight unit of processed product' and the 'Conversion' factor from the Processing Cost Tab to the Products and Margins Tab. </t>
  </si>
  <si>
    <t>Processing cost per weight unit of processed product</t>
  </si>
  <si>
    <t xml:space="preserve">2. Enter the product that you produce in Column F (for example: Wings, Legs, Whole Bird, etc.) This is the sales unit. </t>
  </si>
  <si>
    <t xml:space="preserve">3. Enter the average weight per sales unit in Column G. If the product is sold by the chosen weight unit simply enter “1” here. </t>
  </si>
  <si>
    <t xml:space="preserve">4. Enter the processing cost per weight unit of processed product form the Processing Cost tab in column H.   </t>
  </si>
  <si>
    <t xml:space="preserve">5. Enter the conversion factor (final products weight/slaughter weight) from the Processing Cost tab in column I.  </t>
  </si>
  <si>
    <t xml:space="preserve">6. Enter the farm cost of production per sales unit in column J. It is helpful to use enterprise budget to calculate the average cost per animal raised or per slaughter weight unit produced. If you know the cost per animal produced, the cost of sales units such as whole birds or whole animals are equal to the cost of production. If the sales unit is a side, it is the cost of production per animal divided by two. For all further processed products, such as cuts or sausages, the farm cost of production per slaughter weight unit has to be divided by the 'Conversion' factor that has been calculated in the Processing Cost tab. This per weight unit cost has to be multiplied with the average weight of the sales unit, as entered in column G. </t>
  </si>
  <si>
    <t xml:space="preserve">7. Column K calculates the pre-marketing cost per sales unit from the entered data. </t>
  </si>
  <si>
    <t>8. Enter the average selling price for the product in column L, and the unit contribution margin shows up in column M.</t>
  </si>
  <si>
    <t>Updated 30/11/2012</t>
  </si>
  <si>
    <t>This guide gives a tab-by-tab set of instructions to users of the Cost of Meat Processing Tool. Following this guide will allow users to input the relevant data with reasonable accuracy to get information from the costing and margin analysis for planning or monitoring purposes. There is a section for each tab, which will first outline the purpose of the tab, followed by a set of instructions for data entry or analysis.</t>
  </si>
  <si>
    <t>Direct Marketing Performance Analysis : Cost of Meat Processing Tool</t>
  </si>
  <si>
    <t>1. Enter the product categories in cells B5 to B14.</t>
  </si>
  <si>
    <t>2. Enter the corresponding weight units of products returned from slaughter in cells C5 to C14. It is assumed that the same weight units (kilo or pound) will also be used for the marketed products. If weight units differ between slaughter and selling, one of them needs to be converted.</t>
  </si>
  <si>
    <t>This tab allows the user to calculate the cost of transportation (to slaughter and, if applicable, further processing), in $/weight unit of product returned from slaughter, and the cost of slaughter, also in $/weight unit of product returned from slaughter, for each of up to ten product categories.  The user can use different sources of information:</t>
  </si>
  <si>
    <t xml:space="preserve">2. For transport costs of each product category that you entered in the Setup Tab fill out the corresponding column, for rows 6 to 12 and 14. The cost in row 15 is your cost of transportation to/from slaughter/processing in $ per weight unit of product returned from slaughter. </t>
  </si>
  <si>
    <t>The Processing Cost Tab provides the user with a template to calculate the cost of processing for each specific product to be entered in the Products and Margins Tab. The cost of processing is zero, if the carcass is not further processed after slaughter, which applies to beef sides, pig sides, whole birds, and whole animals (e.g. for rabbits, and lamb)</t>
  </si>
  <si>
    <t xml:space="preserve">The main assumption is that the processing is done by a commercial company and the farmer charged for it. If the processing is done on-farm, it would be expected that the user of this tool has calculated the full cost of processing. </t>
  </si>
  <si>
    <t xml:space="preserve">1. Select product category from drop down menu in column B. If your category is not on the list, enter it in the Setup tab.  Leave all unused slots at “Product Category.” Slaughter weight unit, slaughter cost and transport cost show up in columns C, D and E. </t>
  </si>
  <si>
    <t xml:space="preserve">The Products and Margins Tab is where you enter the specific products that you sell. After first choosing the product category from a drop down menu. After the product category has been chosen,  the weight unit, and the transportation and slaughter cost per weight unit are shown. You can then enter the part, cut or product you are processing and selling.   You then enter the average weight (in the chosen weight unit) per unit of finished product. For products that are sold by the chosen weight unit, e.g. turkey breast by pound, simply enter '1'). 'Processing cost per weight unit of processed product' and the 'Conversion' factor are then transferred from the Processing Cost Tab. The cost of the raw material is entered in the "Farm cost of production per sales unit" column. With the costing information complete now, average selling price and units sold need to be entered to obtain the unit contribution margin and the total contribution margin for each product.  </t>
  </si>
  <si>
    <t xml:space="preserve">The project was funded through Growing Forward, a federal-provincial-territorial initiative. </t>
  </si>
  <si>
    <t>Legend for colouring cells:</t>
  </si>
  <si>
    <t>The Setup Tab asks the user to enter the product categories with the corresponding weight units that will be used throughout the workbook. A product category is defined by the user. For example, if the user produces one species, say turkeys, the product categories could be 'whole birds', 'valuable parts', 'by-products/less valuable parts' and 'further processed/sausages'. If more than one species is produced, the product catgegories could be the different species. However, when many different products are produced from each species, it is probably more effective to have one workbook per species. There is room for a total of ten product categories.</t>
  </si>
  <si>
    <t xml:space="preserve">1. The whole process starts with catching/loading the animals. Enter wage rate per hour and the time as total work hours in rows 4 and 5 respectively. If it took a team of three to load the animals, that makes six total work hours. If team members have different wage rates, enter the average wage rate for the whole team. If the work is done by family members who are not paid by the hour, enter a wage rate of $0 but the user should keep track of the work hours.  </t>
  </si>
  <si>
    <t xml:space="preserve">3. For slaughter cost, enter the fee that you were charged by the slaughterhouse/packer/processor. Slaughter and processing cost should be separately listed on the bill, even if slaughter and further processing are done in the same location. The cost in row 18 is your slaughter cost in $ per weight unit of product returned from slaughter. </t>
  </si>
  <si>
    <t xml:space="preserve">If a carcass, or side is not sold whole, an important question is how to split the processing cost across the different parts and cuts. There is no simple answer to that. Two possible ways are shown for turkey in the tab and followed through in the products and Margins tab to illustrate the impact on margins. First, you can split the processing cost according to weight across the various parts and cuts that you get out of the carcass. This makes valuable parts appear less costly to produce. However, one should bear in mind that the carcass is cut up to produce the valuable parts for which customers are willing to pay a lot. Therefore, it can also be justified to allocate the entire processing cost to the valuable parts/cuts only and zero processing costs to less valuable parts/cuts and by-products. Many more ways are possible and meaningful depending on the marketer's situation. Often, processing cost are treated as overhead. Most important, however, is that you keep in mind how you allocated processing costs across products when you interpret margins. </t>
  </si>
  <si>
    <t xml:space="preserve">9. Enter the units sold in column N and the total contribution margin shows up in column O. The contribution margin indicates the income that is available to cover expenses for overhead, the time of unpaid family members, all subsequent marketing channel costs and the retrurn to your risk. management and time  as the entrepreneur. </t>
  </si>
  <si>
    <r>
      <t>·</t>
    </r>
    <r>
      <rPr>
        <sz val="12"/>
        <color indexed="8"/>
        <rFont val="Times New Roman"/>
        <family val="1"/>
      </rPr>
      <t>    </t>
    </r>
    <r>
      <rPr>
        <sz val="12"/>
        <color indexed="8"/>
        <rFont val="Calibri"/>
        <family val="2"/>
      </rPr>
      <t xml:space="preserve">If the animals are shipped by a transport/trucking company, enter the fee that they charged in row 6. </t>
    </r>
  </si>
  <si>
    <r>
      <t>·</t>
    </r>
    <r>
      <rPr>
        <sz val="12"/>
        <color indexed="8"/>
        <rFont val="Times New Roman"/>
        <family val="1"/>
      </rPr>
      <t>    </t>
    </r>
    <r>
      <rPr>
        <sz val="12"/>
        <color indexed="8"/>
        <rFont val="Calibri"/>
        <family val="2"/>
      </rPr>
      <t>If the animals are shipped by you, you need to enter the cost of the vehicle (and trailer) per km in row 7. If you used direct cost only, i.e. expenses for gas, don't forget that all other vehicle costs have to be treated as overhead that still need to be covered from the contribution margins of the products you produce.  Again, if different wage rates apply, an average would need to be calculated/estimated.</t>
    </r>
  </si>
  <si>
    <r>
      <t>·</t>
    </r>
    <r>
      <rPr>
        <sz val="12"/>
        <color indexed="8"/>
        <rFont val="Times New Roman"/>
        <family val="1"/>
      </rPr>
      <t>    </t>
    </r>
    <r>
      <rPr>
        <sz val="12"/>
        <color indexed="8"/>
        <rFont val="Calibri"/>
        <family val="2"/>
      </rPr>
      <t>If the animals are shipped by you or an employee, enter the corresponding wage rate. If the work is done by family members who are not paid by the hour, enter a wage rate of $0 but the user should keep track of the work hours.</t>
    </r>
  </si>
  <si>
    <r>
      <t>·</t>
    </r>
    <r>
      <rPr>
        <sz val="12"/>
        <color indexed="8"/>
        <rFont val="Times New Roman"/>
        <family val="1"/>
      </rPr>
      <t>   </t>
    </r>
    <r>
      <rPr>
        <sz val="12"/>
        <color indexed="8"/>
        <rFont val="Calibri"/>
        <family val="2"/>
      </rPr>
      <t xml:space="preserve">In this calculation, travel for slaughter and travel for processing are listed separately, because they can be in different locations. Then travel for processing would include a trip to pick up the products from slaughter. But even if slaughter and processing are in the same location, two separate trips are necessary, because vehicles for animal transport cannot transport processed products. Finally, time for travel includes unloading, loading and waiting time at the slaughter / processing location. Transport costs are a major factor in farm direct marketing of meat.  </t>
    </r>
  </si>
  <si>
    <r>
      <rPr>
        <b/>
        <sz val="12"/>
        <color indexed="8"/>
        <rFont val="Calibri"/>
        <family val="2"/>
      </rPr>
      <t>Catching/loading:</t>
    </r>
    <r>
      <rPr>
        <sz val="12"/>
        <color indexed="8"/>
        <rFont val="Calibri"/>
        <family val="2"/>
      </rPr>
      <t xml:space="preserve">       Wage rate $/h</t>
    </r>
  </si>
  <si>
    <r>
      <rPr>
        <b/>
        <sz val="12"/>
        <color indexed="8"/>
        <rFont val="Calibri"/>
        <family val="2"/>
      </rPr>
      <t>Transport of animals by trucking company:</t>
    </r>
    <r>
      <rPr>
        <sz val="12"/>
        <color indexed="8"/>
        <rFont val="Calibri"/>
        <family val="2"/>
      </rPr>
      <t xml:space="preserve"> fee </t>
    </r>
  </si>
  <si>
    <r>
      <rPr>
        <b/>
        <sz val="12"/>
        <color indexed="8"/>
        <rFont val="Calibri"/>
        <family val="2"/>
      </rPr>
      <t>Own transport of animals:</t>
    </r>
    <r>
      <rPr>
        <sz val="12"/>
        <color indexed="8"/>
        <rFont val="Calibri"/>
        <family val="2"/>
      </rPr>
      <t xml:space="preserve">   Cost per km</t>
    </r>
  </si>
  <si>
    <t>This is a farm business decision calculator that has 5 worksheets. There are fields that can be completed by the user. It is up to 15 columns wide and 61 rows.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</si>
</sst>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quot;$&quot;#,##0.00"/>
    <numFmt numFmtId="166" formatCode="#,##0.00_ ;\-#,##0.00\ "/>
  </numFmts>
  <fonts count="66">
    <font>
      <sz val="11"/>
      <color theme="1"/>
      <name val="Calibri"/>
      <family val="2"/>
    </font>
    <font>
      <sz val="11"/>
      <color indexed="8"/>
      <name val="Calibri"/>
      <family val="2"/>
    </font>
    <font>
      <sz val="10"/>
      <name val="Arial"/>
      <family val="2"/>
    </font>
    <font>
      <sz val="14"/>
      <name val="Arial"/>
      <family val="2"/>
    </font>
    <font>
      <sz val="12"/>
      <name val="Arial"/>
      <family val="2"/>
    </font>
    <font>
      <sz val="10"/>
      <color indexed="8"/>
      <name val="Arial"/>
      <family val="2"/>
    </font>
    <font>
      <b/>
      <sz val="11"/>
      <color indexed="8"/>
      <name val="Calibri"/>
      <family val="2"/>
    </font>
    <font>
      <sz val="12"/>
      <color indexed="8"/>
      <name val="Arial"/>
      <family val="2"/>
    </font>
    <font>
      <sz val="11"/>
      <color indexed="9"/>
      <name val="Calibri"/>
      <family val="2"/>
    </font>
    <font>
      <b/>
      <sz val="14"/>
      <color indexed="62"/>
      <name val="Cambria"/>
      <family val="1"/>
    </font>
    <font>
      <b/>
      <sz val="13"/>
      <color indexed="62"/>
      <name val="Cambria"/>
      <family val="1"/>
    </font>
    <font>
      <sz val="11"/>
      <color indexed="8"/>
      <name val="Symbol"/>
      <family val="1"/>
    </font>
    <font>
      <b/>
      <sz val="16"/>
      <color indexed="56"/>
      <name val="Cambria"/>
      <family val="1"/>
    </font>
    <font>
      <sz val="11"/>
      <name val="Calibri"/>
      <family val="2"/>
    </font>
    <font>
      <sz val="12"/>
      <color indexed="8"/>
      <name val="Calibri"/>
      <family val="2"/>
    </font>
    <font>
      <sz val="12"/>
      <color indexed="9"/>
      <name val="Calibri"/>
      <family val="2"/>
    </font>
    <font>
      <sz val="11"/>
      <name val="Arial"/>
      <family val="2"/>
    </font>
    <font>
      <u val="single"/>
      <sz val="14"/>
      <name val="Arial"/>
      <family val="2"/>
    </font>
    <font>
      <sz val="12"/>
      <color indexed="8"/>
      <name val="Symbol"/>
      <family val="1"/>
    </font>
    <font>
      <sz val="12"/>
      <color indexed="8"/>
      <name val="Times New Roman"/>
      <family val="1"/>
    </font>
    <font>
      <b/>
      <sz val="12"/>
      <color indexed="8"/>
      <name val="Calibri"/>
      <family val="2"/>
    </font>
    <font>
      <sz val="12"/>
      <name val="Calibri"/>
      <family val="2"/>
    </font>
    <font>
      <b/>
      <sz val="12"/>
      <name val="Calibri"/>
      <family val="2"/>
    </font>
    <font>
      <b/>
      <sz val="12"/>
      <name val="Arial"/>
      <family val="2"/>
    </font>
    <font>
      <sz val="10"/>
      <name val="Courier"/>
      <family val="3"/>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theme="1"/>
      <name val="Arial"/>
      <family val="2"/>
    </font>
    <font>
      <b/>
      <sz val="14"/>
      <color rgb="FF365F91"/>
      <name val="Cambria"/>
      <family val="1"/>
    </font>
    <font>
      <b/>
      <sz val="13"/>
      <color rgb="FF4F81BD"/>
      <name val="Cambria"/>
      <family val="1"/>
    </font>
    <font>
      <sz val="11"/>
      <color theme="1"/>
      <name val="Symbol"/>
      <family val="1"/>
    </font>
    <font>
      <b/>
      <sz val="16"/>
      <color rgb="FF002060"/>
      <name val="Cambria"/>
      <family val="1"/>
    </font>
    <font>
      <sz val="12"/>
      <color theme="1"/>
      <name val="Calibri"/>
      <family val="2"/>
    </font>
    <font>
      <sz val="12"/>
      <color theme="0"/>
      <name val="Calibri"/>
      <family val="2"/>
    </font>
    <font>
      <sz val="12"/>
      <color theme="1"/>
      <name val="Symbol"/>
      <family val="1"/>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rgb="FFCCFFCC"/>
        <bgColor indexed="64"/>
      </patternFill>
    </fill>
    <fill>
      <patternFill patternType="solid">
        <fgColor rgb="FFFFFF99"/>
        <bgColor indexed="64"/>
      </patternFill>
    </fill>
    <fill>
      <patternFill patternType="solid">
        <fgColor theme="3" tint="0.59999001026153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thin"/>
      <top style="medium"/>
      <bottom style="medium"/>
    </border>
    <border>
      <left style="thin"/>
      <right style="thin"/>
      <top style="medium"/>
      <bottom style="medium"/>
    </border>
    <border>
      <left style="medium"/>
      <right style="thin"/>
      <top style="medium"/>
      <bottom style="thin"/>
    </border>
    <border>
      <left/>
      <right style="thin"/>
      <top style="thin"/>
      <bottom style="thin"/>
    </border>
    <border>
      <left style="thin"/>
      <right style="thin"/>
      <top style="thin"/>
      <bottom style="thin"/>
    </border>
    <border>
      <left style="medium"/>
      <right style="thin"/>
      <top/>
      <bottom style="medium"/>
    </border>
    <border>
      <left/>
      <right style="thin"/>
      <top style="thin"/>
      <bottom style="medium"/>
    </border>
    <border>
      <left style="thin"/>
      <right style="thin"/>
      <top style="thin"/>
      <bottom style="medium"/>
    </border>
    <border>
      <left style="medium"/>
      <right style="thin"/>
      <top style="medium"/>
      <bottom style="medium"/>
    </border>
    <border>
      <left style="medium"/>
      <right style="thin"/>
      <top style="medium"/>
      <bottom/>
    </border>
    <border>
      <left/>
      <right style="thin"/>
      <top style="medium"/>
      <bottom/>
    </border>
    <border>
      <left style="thin"/>
      <right style="thin"/>
      <top style="medium"/>
      <bottom/>
    </border>
    <border>
      <left style="medium"/>
      <right style="thin"/>
      <top style="thin"/>
      <bottom style="thin"/>
    </border>
    <border>
      <left style="medium"/>
      <right style="thin"/>
      <top/>
      <bottom/>
    </border>
    <border>
      <left/>
      <right style="thin"/>
      <top/>
      <bottom style="thin"/>
    </border>
    <border>
      <left style="thin"/>
      <right style="thin"/>
      <top/>
      <bottom style="thin"/>
    </border>
    <border>
      <left/>
      <right style="thin"/>
      <top style="thin"/>
      <bottom/>
    </border>
    <border>
      <left style="thin"/>
      <right style="thin"/>
      <top style="thin"/>
      <bottom/>
    </border>
    <border>
      <left style="medium"/>
      <right/>
      <top style="medium"/>
      <bottom style="thin"/>
    </border>
    <border>
      <left style="thin"/>
      <right style="thin"/>
      <top style="medium"/>
      <bottom style="thin"/>
    </border>
    <border>
      <left/>
      <right style="thin"/>
      <top/>
      <bottom style="medium"/>
    </border>
    <border>
      <left style="thin"/>
      <right style="thin"/>
      <top/>
      <bottom style="medium"/>
    </border>
    <border>
      <left style="medium"/>
      <right/>
      <top style="medium"/>
      <bottom style="medium"/>
    </border>
    <border>
      <left style="medium"/>
      <right style="medium"/>
      <top style="medium"/>
      <bottom/>
    </border>
    <border>
      <left style="medium"/>
      <right/>
      <top style="thin"/>
      <bottom style="thin"/>
    </border>
    <border>
      <left style="medium"/>
      <right/>
      <top style="thin"/>
      <bottom style="mediu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6">
    <xf numFmtId="0" fontId="0" fillId="0" borderId="0" xfId="0" applyFont="1" applyAlignment="1">
      <alignment/>
    </xf>
    <xf numFmtId="0" fontId="0" fillId="33" borderId="0" xfId="0" applyFill="1" applyAlignment="1">
      <alignment/>
    </xf>
    <xf numFmtId="0" fontId="56" fillId="33" borderId="0" xfId="0" applyFont="1" applyFill="1" applyAlignment="1">
      <alignment/>
    </xf>
    <xf numFmtId="0" fontId="54" fillId="0" borderId="0" xfId="0" applyFont="1" applyAlignment="1">
      <alignment/>
    </xf>
    <xf numFmtId="164" fontId="57" fillId="33" borderId="0" xfId="0" applyNumberFormat="1" applyFont="1" applyFill="1" applyAlignment="1">
      <alignment/>
    </xf>
    <xf numFmtId="0" fontId="3" fillId="33" borderId="0" xfId="0" applyFont="1" applyFill="1" applyAlignment="1">
      <alignment/>
    </xf>
    <xf numFmtId="0" fontId="4" fillId="33" borderId="0" xfId="0" applyFont="1" applyFill="1" applyAlignment="1">
      <alignment/>
    </xf>
    <xf numFmtId="0" fontId="2" fillId="33" borderId="0" xfId="0" applyFont="1" applyFill="1" applyAlignment="1">
      <alignment/>
    </xf>
    <xf numFmtId="0" fontId="0" fillId="0" borderId="0" xfId="0" applyFill="1" applyAlignment="1">
      <alignment/>
    </xf>
    <xf numFmtId="0" fontId="0" fillId="0" borderId="0" xfId="0" applyAlignment="1">
      <alignment wrapText="1"/>
    </xf>
    <xf numFmtId="0" fontId="0" fillId="33" borderId="0" xfId="0" applyFill="1" applyAlignment="1">
      <alignment wrapText="1"/>
    </xf>
    <xf numFmtId="0" fontId="58" fillId="0" borderId="0" xfId="0" applyFont="1" applyAlignment="1">
      <alignment wrapText="1"/>
    </xf>
    <xf numFmtId="0" fontId="59" fillId="0" borderId="0" xfId="0" applyFont="1" applyAlignment="1">
      <alignment wrapText="1"/>
    </xf>
    <xf numFmtId="0" fontId="60" fillId="0" borderId="0" xfId="0" applyFont="1" applyAlignment="1">
      <alignment horizontal="left" wrapText="1"/>
    </xf>
    <xf numFmtId="0" fontId="0" fillId="0" borderId="0" xfId="0" applyAlignment="1">
      <alignment horizontal="left" wrapText="1"/>
    </xf>
    <xf numFmtId="0" fontId="61" fillId="0" borderId="0" xfId="0" applyFont="1" applyAlignment="1">
      <alignment wrapText="1"/>
    </xf>
    <xf numFmtId="0" fontId="13" fillId="0" borderId="0" xfId="0" applyFont="1" applyAlignment="1">
      <alignment/>
    </xf>
    <xf numFmtId="0" fontId="13" fillId="33" borderId="0" xfId="0" applyFont="1" applyFill="1" applyAlignment="1">
      <alignment/>
    </xf>
    <xf numFmtId="44" fontId="13" fillId="33" borderId="0" xfId="0" applyNumberFormat="1" applyFont="1" applyFill="1" applyAlignment="1">
      <alignment/>
    </xf>
    <xf numFmtId="0" fontId="40" fillId="34" borderId="0" xfId="0" applyFont="1" applyFill="1" applyAlignment="1">
      <alignment/>
    </xf>
    <xf numFmtId="0" fontId="40" fillId="34" borderId="0" xfId="0" applyFont="1" applyFill="1" applyAlignment="1">
      <alignment wrapText="1"/>
    </xf>
    <xf numFmtId="0" fontId="0" fillId="0" borderId="0" xfId="0" applyAlignment="1" quotePrefix="1">
      <alignment wrapText="1"/>
    </xf>
    <xf numFmtId="40" fontId="0" fillId="0" borderId="0" xfId="0" applyNumberFormat="1" applyAlignment="1">
      <alignment/>
    </xf>
    <xf numFmtId="40" fontId="0" fillId="33" borderId="0" xfId="0" applyNumberFormat="1" applyFill="1" applyAlignment="1">
      <alignment/>
    </xf>
    <xf numFmtId="0" fontId="0" fillId="0" borderId="0" xfId="0" applyFont="1" applyAlignment="1">
      <alignment horizontal="left" wrapText="1"/>
    </xf>
    <xf numFmtId="0" fontId="54" fillId="0" borderId="0" xfId="0" applyFont="1" applyAlignment="1">
      <alignment horizontal="left" wrapText="1"/>
    </xf>
    <xf numFmtId="0" fontId="62" fillId="33" borderId="0" xfId="0" applyFont="1" applyFill="1" applyAlignment="1">
      <alignment/>
    </xf>
    <xf numFmtId="0" fontId="63" fillId="34" borderId="0" xfId="0" applyFont="1" applyFill="1" applyAlignment="1">
      <alignment wrapText="1"/>
    </xf>
    <xf numFmtId="0" fontId="62" fillId="35" borderId="0" xfId="0" applyFont="1" applyFill="1" applyAlignment="1">
      <alignment wrapText="1"/>
    </xf>
    <xf numFmtId="0" fontId="62" fillId="36" borderId="0" xfId="0" applyFont="1" applyFill="1" applyAlignment="1">
      <alignment wrapText="1"/>
    </xf>
    <xf numFmtId="0" fontId="16" fillId="33" borderId="0" xfId="0" applyFont="1" applyFill="1" applyAlignment="1">
      <alignment/>
    </xf>
    <xf numFmtId="0" fontId="17" fillId="33" borderId="0" xfId="0" applyFont="1" applyFill="1" applyAlignment="1">
      <alignment/>
    </xf>
    <xf numFmtId="0" fontId="62" fillId="0" borderId="0" xfId="0" applyFont="1" applyAlignment="1">
      <alignment wrapText="1"/>
    </xf>
    <xf numFmtId="0" fontId="64" fillId="0" borderId="0" xfId="0" applyFont="1" applyAlignment="1">
      <alignment horizontal="left" wrapText="1"/>
    </xf>
    <xf numFmtId="0" fontId="62" fillId="0" borderId="0" xfId="0" applyFont="1" applyAlignment="1">
      <alignment horizontal="left" wrapText="1"/>
    </xf>
    <xf numFmtId="0" fontId="65" fillId="0" borderId="0" xfId="0" applyFont="1" applyAlignment="1">
      <alignment/>
    </xf>
    <xf numFmtId="0" fontId="63" fillId="34" borderId="0" xfId="0" applyFont="1" applyFill="1" applyAlignment="1">
      <alignment/>
    </xf>
    <xf numFmtId="0" fontId="62" fillId="36" borderId="0" xfId="0" applyFont="1" applyFill="1" applyBorder="1" applyAlignment="1">
      <alignment horizontal="left" wrapText="1"/>
    </xf>
    <xf numFmtId="0" fontId="62" fillId="36" borderId="0" xfId="0" applyFont="1" applyFill="1" applyBorder="1" applyAlignment="1">
      <alignment horizontal="left"/>
    </xf>
    <xf numFmtId="44" fontId="62" fillId="35" borderId="0" xfId="0" applyNumberFormat="1" applyFont="1" applyFill="1" applyAlignment="1">
      <alignment/>
    </xf>
    <xf numFmtId="0" fontId="65" fillId="37" borderId="10" xfId="0" applyFont="1" applyFill="1" applyBorder="1" applyAlignment="1">
      <alignment horizontal="left"/>
    </xf>
    <xf numFmtId="0" fontId="62" fillId="35" borderId="11" xfId="0" applyFont="1" applyFill="1" applyBorder="1" applyAlignment="1">
      <alignment horizontal="center"/>
    </xf>
    <xf numFmtId="0" fontId="62" fillId="35" borderId="12" xfId="0" applyFont="1" applyFill="1" applyBorder="1" applyAlignment="1">
      <alignment horizontal="center"/>
    </xf>
    <xf numFmtId="0" fontId="62" fillId="0" borderId="13" xfId="0" applyFont="1" applyFill="1" applyBorder="1" applyAlignment="1">
      <alignment horizontal="left"/>
    </xf>
    <xf numFmtId="165" fontId="62" fillId="36" borderId="14" xfId="0" applyNumberFormat="1" applyFont="1" applyFill="1" applyBorder="1" applyAlignment="1">
      <alignment horizontal="center"/>
    </xf>
    <xf numFmtId="165" fontId="62" fillId="36" borderId="15" xfId="0" applyNumberFormat="1" applyFont="1" applyFill="1" applyBorder="1" applyAlignment="1">
      <alignment horizontal="center"/>
    </xf>
    <xf numFmtId="0" fontId="21" fillId="33" borderId="16" xfId="0" applyFont="1" applyFill="1" applyBorder="1" applyAlignment="1">
      <alignment/>
    </xf>
    <xf numFmtId="0" fontId="62" fillId="36" borderId="17" xfId="0" applyFont="1" applyFill="1" applyBorder="1" applyAlignment="1">
      <alignment horizontal="center"/>
    </xf>
    <xf numFmtId="0" fontId="62" fillId="36" borderId="18" xfId="0" applyFont="1" applyFill="1" applyBorder="1" applyAlignment="1">
      <alignment horizontal="center"/>
    </xf>
    <xf numFmtId="0" fontId="62" fillId="33" borderId="19" xfId="0" applyFont="1" applyFill="1" applyBorder="1" applyAlignment="1">
      <alignment horizontal="left"/>
    </xf>
    <xf numFmtId="165" fontId="62" fillId="36" borderId="11" xfId="0" applyNumberFormat="1" applyFont="1" applyFill="1" applyBorder="1" applyAlignment="1">
      <alignment horizontal="center"/>
    </xf>
    <xf numFmtId="165" fontId="62" fillId="36" borderId="12" xfId="0" applyNumberFormat="1" applyFont="1" applyFill="1" applyBorder="1" applyAlignment="1">
      <alignment horizontal="center"/>
    </xf>
    <xf numFmtId="0" fontId="62" fillId="33" borderId="20" xfId="0" applyFont="1" applyFill="1" applyBorder="1" applyAlignment="1">
      <alignment horizontal="left"/>
    </xf>
    <xf numFmtId="165" fontId="62" fillId="36" borderId="21" xfId="0" applyNumberFormat="1" applyFont="1" applyFill="1" applyBorder="1" applyAlignment="1">
      <alignment horizontal="center"/>
    </xf>
    <xf numFmtId="165" fontId="62" fillId="36" borderId="22" xfId="0" applyNumberFormat="1" applyFont="1" applyFill="1" applyBorder="1" applyAlignment="1">
      <alignment horizontal="center"/>
    </xf>
    <xf numFmtId="0" fontId="62" fillId="33" borderId="23" xfId="0" applyFont="1" applyFill="1" applyBorder="1" applyAlignment="1">
      <alignment horizontal="left"/>
    </xf>
    <xf numFmtId="0" fontId="21" fillId="33" borderId="24" xfId="0" applyFont="1" applyFill="1" applyBorder="1" applyAlignment="1">
      <alignment/>
    </xf>
    <xf numFmtId="0" fontId="62" fillId="36" borderId="25" xfId="0" applyFont="1" applyFill="1" applyBorder="1" applyAlignment="1">
      <alignment horizontal="center"/>
    </xf>
    <xf numFmtId="0" fontId="62" fillId="36" borderId="26" xfId="0" applyFont="1" applyFill="1" applyBorder="1" applyAlignment="1">
      <alignment horizontal="center"/>
    </xf>
    <xf numFmtId="0" fontId="21" fillId="33" borderId="23" xfId="0" applyFont="1" applyFill="1" applyBorder="1" applyAlignment="1">
      <alignment/>
    </xf>
    <xf numFmtId="0" fontId="62" fillId="36" borderId="14" xfId="0" applyFont="1" applyFill="1" applyBorder="1" applyAlignment="1">
      <alignment horizontal="center"/>
    </xf>
    <xf numFmtId="0" fontId="62" fillId="36" borderId="15" xfId="0" applyFont="1" applyFill="1" applyBorder="1" applyAlignment="1">
      <alignment horizontal="center"/>
    </xf>
    <xf numFmtId="0" fontId="62" fillId="36" borderId="27" xfId="0" applyFont="1" applyFill="1" applyBorder="1" applyAlignment="1">
      <alignment horizontal="center"/>
    </xf>
    <xf numFmtId="0" fontId="62" fillId="36" borderId="28" xfId="0" applyFont="1" applyFill="1" applyBorder="1" applyAlignment="1">
      <alignment horizontal="center"/>
    </xf>
    <xf numFmtId="0" fontId="21" fillId="33" borderId="29" xfId="0" applyFont="1" applyFill="1" applyBorder="1" applyAlignment="1">
      <alignment/>
    </xf>
    <xf numFmtId="0" fontId="62" fillId="35" borderId="30" xfId="0" applyFont="1" applyFill="1" applyBorder="1" applyAlignment="1">
      <alignment horizontal="center"/>
    </xf>
    <xf numFmtId="0" fontId="62" fillId="36" borderId="31" xfId="0" applyFont="1" applyFill="1" applyBorder="1" applyAlignment="1">
      <alignment horizontal="center"/>
    </xf>
    <xf numFmtId="0" fontId="62" fillId="36" borderId="32" xfId="0" applyFont="1" applyFill="1" applyBorder="1" applyAlignment="1">
      <alignment horizontal="center"/>
    </xf>
    <xf numFmtId="0" fontId="22" fillId="33" borderId="19" xfId="0" applyFont="1" applyFill="1" applyBorder="1" applyAlignment="1">
      <alignment/>
    </xf>
    <xf numFmtId="44" fontId="62" fillId="35" borderId="11" xfId="44" applyFont="1" applyFill="1" applyBorder="1" applyAlignment="1">
      <alignment horizontal="center"/>
    </xf>
    <xf numFmtId="0" fontId="62" fillId="0" borderId="0" xfId="0" applyFont="1" applyAlignment="1">
      <alignment/>
    </xf>
    <xf numFmtId="0" fontId="22" fillId="33" borderId="33" xfId="0" applyFont="1" applyFill="1" applyBorder="1" applyAlignment="1">
      <alignment/>
    </xf>
    <xf numFmtId="44" fontId="62" fillId="36" borderId="12" xfId="44" applyFont="1" applyFill="1" applyBorder="1" applyAlignment="1">
      <alignment horizontal="center"/>
    </xf>
    <xf numFmtId="0" fontId="23" fillId="37" borderId="10" xfId="0" applyFont="1" applyFill="1" applyBorder="1" applyAlignment="1">
      <alignment horizontal="center" wrapText="1"/>
    </xf>
    <xf numFmtId="0" fontId="23" fillId="37" borderId="34" xfId="0" applyFont="1" applyFill="1" applyBorder="1" applyAlignment="1">
      <alignment horizontal="center" wrapText="1"/>
    </xf>
    <xf numFmtId="0" fontId="62" fillId="36" borderId="35" xfId="0" applyFont="1" applyFill="1" applyBorder="1" applyAlignment="1">
      <alignment wrapText="1"/>
    </xf>
    <xf numFmtId="44" fontId="62" fillId="36" borderId="15" xfId="44" applyFont="1" applyFill="1" applyBorder="1" applyAlignment="1">
      <alignment horizontal="center"/>
    </xf>
    <xf numFmtId="44" fontId="62" fillId="35" borderId="15" xfId="0" applyNumberFormat="1" applyFont="1" applyFill="1" applyBorder="1" applyAlignment="1">
      <alignment horizontal="center"/>
    </xf>
    <xf numFmtId="2" fontId="62" fillId="35" borderId="15" xfId="0" applyNumberFormat="1" applyFont="1" applyFill="1" applyBorder="1" applyAlignment="1">
      <alignment/>
    </xf>
    <xf numFmtId="0" fontId="62" fillId="36" borderId="36" xfId="0" applyFont="1" applyFill="1" applyBorder="1" applyAlignment="1">
      <alignment wrapText="1"/>
    </xf>
    <xf numFmtId="40" fontId="23" fillId="37" borderId="10" xfId="0" applyNumberFormat="1" applyFont="1" applyFill="1" applyBorder="1" applyAlignment="1">
      <alignment horizontal="center" wrapText="1"/>
    </xf>
    <xf numFmtId="0" fontId="63" fillId="33" borderId="37" xfId="0" applyFont="1" applyFill="1" applyBorder="1" applyAlignment="1">
      <alignment/>
    </xf>
    <xf numFmtId="0" fontId="62" fillId="35" borderId="26" xfId="0" applyFont="1" applyFill="1" applyBorder="1" applyAlignment="1">
      <alignment/>
    </xf>
    <xf numFmtId="44" fontId="62" fillId="35" borderId="26" xfId="44" applyNumberFormat="1" applyFont="1" applyFill="1" applyBorder="1" applyAlignment="1">
      <alignment/>
    </xf>
    <xf numFmtId="0" fontId="62" fillId="36" borderId="15" xfId="0" applyFont="1" applyFill="1" applyBorder="1" applyAlignment="1">
      <alignment/>
    </xf>
    <xf numFmtId="44" fontId="4" fillId="36" borderId="26" xfId="44" applyFont="1" applyFill="1" applyBorder="1" applyAlignment="1">
      <alignment/>
    </xf>
    <xf numFmtId="166" fontId="62" fillId="36" borderId="26" xfId="44" applyNumberFormat="1" applyFont="1" applyFill="1" applyBorder="1" applyAlignment="1">
      <alignment/>
    </xf>
    <xf numFmtId="44" fontId="62" fillId="36" borderId="26" xfId="44" applyFont="1" applyFill="1" applyBorder="1" applyAlignment="1">
      <alignment/>
    </xf>
    <xf numFmtId="44" fontId="62" fillId="35" borderId="26" xfId="0" applyNumberFormat="1" applyFont="1" applyFill="1" applyBorder="1" applyAlignment="1">
      <alignment/>
    </xf>
    <xf numFmtId="44" fontId="62" fillId="36" borderId="26" xfId="0" applyNumberFormat="1" applyFont="1" applyFill="1" applyBorder="1" applyAlignment="1">
      <alignment/>
    </xf>
    <xf numFmtId="166" fontId="62" fillId="36" borderId="26" xfId="0" applyNumberFormat="1" applyFont="1" applyFill="1" applyBorder="1" applyAlignment="1">
      <alignment/>
    </xf>
    <xf numFmtId="40" fontId="62" fillId="35" borderId="26" xfId="0" applyNumberFormat="1" applyFont="1" applyFill="1" applyBorder="1" applyAlignment="1">
      <alignment/>
    </xf>
    <xf numFmtId="44" fontId="4" fillId="36" borderId="15" xfId="44" applyFont="1" applyFill="1" applyBorder="1" applyAlignment="1">
      <alignment/>
    </xf>
    <xf numFmtId="44" fontId="62" fillId="36" borderId="15" xfId="44" applyFont="1" applyFill="1" applyBorder="1" applyAlignment="1">
      <alignment/>
    </xf>
    <xf numFmtId="0" fontId="63" fillId="33" borderId="38" xfId="0" applyFont="1" applyFill="1" applyBorder="1" applyAlignment="1">
      <alignment/>
    </xf>
    <xf numFmtId="0" fontId="23" fillId="0" borderId="0" xfId="55" applyFont="1" applyAlignment="1">
      <alignment horizontal="left" indent="1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aspc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685800</xdr:colOff>
      <xdr:row>1</xdr:row>
      <xdr:rowOff>0</xdr:rowOff>
    </xdr:to>
    <xdr:pic>
      <xdr:nvPicPr>
        <xdr:cNvPr id="1" name="Picture 1" descr="NEW Ont Trillium logo blk2007"/>
        <xdr:cNvPicPr preferRelativeResize="1">
          <a:picLocks noChangeAspect="1"/>
        </xdr:cNvPicPr>
      </xdr:nvPicPr>
      <xdr:blipFill>
        <a:blip r:embed="rId1"/>
        <a:srcRect l="2563" t="16453" b="19195"/>
        <a:stretch>
          <a:fillRect/>
        </a:stretch>
      </xdr:blipFill>
      <xdr:spPr>
        <a:xfrm>
          <a:off x="0" y="0"/>
          <a:ext cx="1295400"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914400</xdr:colOff>
      <xdr:row>1</xdr:row>
      <xdr:rowOff>0</xdr:rowOff>
    </xdr:to>
    <xdr:pic>
      <xdr:nvPicPr>
        <xdr:cNvPr id="2" name="Picture 2" descr="NEW Ont Trillium logo blk2007"/>
        <xdr:cNvPicPr preferRelativeResize="1">
          <a:picLocks noChangeAspect="1"/>
        </xdr:cNvPicPr>
      </xdr:nvPicPr>
      <xdr:blipFill>
        <a:blip r:embed="rId1"/>
        <a:srcRect l="2563" t="16453" b="19195"/>
        <a:stretch>
          <a:fillRect/>
        </a:stretch>
      </xdr:blipFill>
      <xdr:spPr>
        <a:xfrm>
          <a:off x="0" y="0"/>
          <a:ext cx="15240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84"/>
  <sheetViews>
    <sheetView tabSelected="1" zoomScalePageLayoutView="0" workbookViewId="0" topLeftCell="A1">
      <selection activeCell="A1" sqref="A1"/>
    </sheetView>
  </sheetViews>
  <sheetFormatPr defaultColWidth="9.140625" defaultRowHeight="15"/>
  <cols>
    <col min="2" max="2" width="127.8515625" style="9" customWidth="1"/>
  </cols>
  <sheetData>
    <row r="1" ht="28.5" customHeight="1">
      <c r="B1" s="95" t="s">
        <v>108</v>
      </c>
    </row>
    <row r="2" ht="18">
      <c r="B2" s="5" t="s">
        <v>85</v>
      </c>
    </row>
    <row r="3" ht="15.75">
      <c r="B3" s="6" t="s">
        <v>5</v>
      </c>
    </row>
    <row r="4" ht="15.75">
      <c r="B4" s="6" t="s">
        <v>6</v>
      </c>
    </row>
    <row r="5" ht="15.75">
      <c r="B5" s="26" t="s">
        <v>83</v>
      </c>
    </row>
    <row r="6" ht="15">
      <c r="B6" s="1"/>
    </row>
    <row r="7" ht="15.75">
      <c r="B7" s="26" t="s">
        <v>94</v>
      </c>
    </row>
    <row r="8" ht="15">
      <c r="B8" s="1"/>
    </row>
    <row r="9" ht="18">
      <c r="B9" s="31" t="s">
        <v>95</v>
      </c>
    </row>
    <row r="10" ht="15.75">
      <c r="B10" s="27" t="s">
        <v>36</v>
      </c>
    </row>
    <row r="11" ht="15.75">
      <c r="B11" s="28" t="s">
        <v>8</v>
      </c>
    </row>
    <row r="12" ht="15.75">
      <c r="B12" s="29" t="s">
        <v>7</v>
      </c>
    </row>
    <row r="13" ht="15">
      <c r="B13" s="8"/>
    </row>
    <row r="14" ht="18">
      <c r="B14" s="31" t="s">
        <v>9</v>
      </c>
    </row>
    <row r="15" ht="15">
      <c r="B15" s="30" t="s">
        <v>10</v>
      </c>
    </row>
    <row r="16" ht="15">
      <c r="B16" s="30" t="s">
        <v>11</v>
      </c>
    </row>
    <row r="17" spans="1:2" ht="15">
      <c r="A17" s="7"/>
      <c r="B17" s="10"/>
    </row>
    <row r="19" ht="20.25">
      <c r="B19" s="15" t="s">
        <v>12</v>
      </c>
    </row>
    <row r="20" ht="18">
      <c r="B20" s="11" t="s">
        <v>13</v>
      </c>
    </row>
    <row r="21" ht="63">
      <c r="B21" s="32" t="s">
        <v>84</v>
      </c>
    </row>
    <row r="23" ht="18">
      <c r="B23" s="11" t="s">
        <v>59</v>
      </c>
    </row>
    <row r="24" ht="80.25" customHeight="1">
      <c r="B24" s="32" t="s">
        <v>96</v>
      </c>
    </row>
    <row r="25" ht="16.5">
      <c r="B25" s="12" t="s">
        <v>14</v>
      </c>
    </row>
    <row r="26" ht="15.75">
      <c r="B26" s="32" t="s">
        <v>86</v>
      </c>
    </row>
    <row r="27" ht="47.25">
      <c r="B27" s="32" t="s">
        <v>87</v>
      </c>
    </row>
    <row r="28" ht="15">
      <c r="B28" s="21" t="s">
        <v>60</v>
      </c>
    </row>
    <row r="29" ht="18">
      <c r="B29" s="11" t="s">
        <v>61</v>
      </c>
    </row>
    <row r="30" ht="47.25">
      <c r="B30" s="32" t="s">
        <v>88</v>
      </c>
    </row>
    <row r="31" ht="31.5">
      <c r="B31" s="32" t="s">
        <v>62</v>
      </c>
    </row>
    <row r="32" ht="31.5">
      <c r="B32" s="32" t="s">
        <v>63</v>
      </c>
    </row>
    <row r="33" ht="15.75">
      <c r="B33" s="32" t="s">
        <v>64</v>
      </c>
    </row>
    <row r="34" ht="16.5">
      <c r="B34" s="12" t="s">
        <v>14</v>
      </c>
    </row>
    <row r="35" ht="63">
      <c r="B35" s="32" t="s">
        <v>97</v>
      </c>
    </row>
    <row r="36" ht="36" customHeight="1">
      <c r="B36" s="32" t="s">
        <v>89</v>
      </c>
    </row>
    <row r="37" ht="15.75">
      <c r="B37" s="33" t="s">
        <v>101</v>
      </c>
    </row>
    <row r="38" ht="63">
      <c r="B38" s="33" t="s">
        <v>102</v>
      </c>
    </row>
    <row r="39" ht="31.5">
      <c r="B39" s="33" t="s">
        <v>103</v>
      </c>
    </row>
    <row r="40" ht="63" customHeight="1">
      <c r="B40" s="33" t="s">
        <v>104</v>
      </c>
    </row>
    <row r="41" ht="47.25">
      <c r="B41" s="32" t="s">
        <v>98</v>
      </c>
    </row>
    <row r="42" ht="15">
      <c r="B42" s="13"/>
    </row>
    <row r="43" ht="18">
      <c r="B43" s="11" t="s">
        <v>70</v>
      </c>
    </row>
    <row r="44" ht="47.25">
      <c r="B44" s="34" t="s">
        <v>90</v>
      </c>
    </row>
    <row r="45" ht="31.5">
      <c r="B45" s="34" t="s">
        <v>91</v>
      </c>
    </row>
    <row r="46" ht="78" customHeight="1">
      <c r="B46" s="34" t="s">
        <v>71</v>
      </c>
    </row>
    <row r="47" ht="127.5" customHeight="1">
      <c r="B47" s="34" t="s">
        <v>99</v>
      </c>
    </row>
    <row r="48" s="3" customFormat="1" ht="30">
      <c r="B48" s="25" t="s">
        <v>74</v>
      </c>
    </row>
    <row r="49" ht="15">
      <c r="B49" s="24"/>
    </row>
    <row r="50" ht="18">
      <c r="B50" s="11" t="s">
        <v>72</v>
      </c>
    </row>
    <row r="51" ht="106.5" customHeight="1">
      <c r="B51" s="32" t="s">
        <v>93</v>
      </c>
    </row>
    <row r="52" ht="16.5">
      <c r="B52" s="12" t="s">
        <v>14</v>
      </c>
    </row>
    <row r="53" ht="31.5">
      <c r="B53" s="32" t="s">
        <v>92</v>
      </c>
    </row>
    <row r="54" ht="15.75">
      <c r="B54" s="32" t="s">
        <v>76</v>
      </c>
    </row>
    <row r="55" ht="15.75">
      <c r="B55" s="32" t="s">
        <v>77</v>
      </c>
    </row>
    <row r="56" ht="15.75">
      <c r="B56" s="32" t="s">
        <v>78</v>
      </c>
    </row>
    <row r="57" ht="15.75">
      <c r="B57" s="32" t="s">
        <v>79</v>
      </c>
    </row>
    <row r="58" ht="94.5">
      <c r="B58" s="32" t="s">
        <v>80</v>
      </c>
    </row>
    <row r="59" ht="15.75">
      <c r="B59" s="32" t="s">
        <v>81</v>
      </c>
    </row>
    <row r="60" ht="15.75">
      <c r="B60" s="32" t="s">
        <v>82</v>
      </c>
    </row>
    <row r="61" ht="47.25">
      <c r="B61" s="32" t="s">
        <v>100</v>
      </c>
    </row>
    <row r="67" ht="15">
      <c r="B67" s="14"/>
    </row>
    <row r="68" ht="15">
      <c r="B68" s="14"/>
    </row>
    <row r="71" ht="18">
      <c r="B71" s="11"/>
    </row>
    <row r="73" ht="16.5">
      <c r="B73" s="12"/>
    </row>
    <row r="75" ht="18">
      <c r="B75" s="11"/>
    </row>
    <row r="77" ht="18">
      <c r="B77" s="11"/>
    </row>
    <row r="79" ht="15">
      <c r="B79" s="13"/>
    </row>
    <row r="80" ht="15">
      <c r="B80" s="13"/>
    </row>
    <row r="81" ht="15">
      <c r="B81" s="13"/>
    </row>
    <row r="82" ht="15">
      <c r="B82" s="13"/>
    </row>
    <row r="83" ht="15">
      <c r="B83" s="13"/>
    </row>
    <row r="84" ht="15">
      <c r="B84" s="13"/>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2"/>
  <dimension ref="A1:E14"/>
  <sheetViews>
    <sheetView zoomScalePageLayoutView="0" workbookViewId="0" topLeftCell="A1">
      <selection activeCell="A1" sqref="A1"/>
    </sheetView>
  </sheetViews>
  <sheetFormatPr defaultColWidth="9.140625" defaultRowHeight="15"/>
  <cols>
    <col min="2" max="3" width="20.7109375" style="9" customWidth="1"/>
    <col min="4" max="5" width="20.7109375" style="0" customWidth="1"/>
  </cols>
  <sheetData>
    <row r="1" ht="15.75">
      <c r="A1" s="35" t="s">
        <v>25</v>
      </c>
    </row>
    <row r="2" ht="15">
      <c r="A2" s="3"/>
    </row>
    <row r="3" ht="15">
      <c r="A3" s="3"/>
    </row>
    <row r="4" spans="1:5" ht="63">
      <c r="A4" s="36">
        <v>1</v>
      </c>
      <c r="B4" s="27" t="s">
        <v>26</v>
      </c>
      <c r="C4" s="27" t="s">
        <v>39</v>
      </c>
      <c r="D4" s="27" t="s">
        <v>27</v>
      </c>
      <c r="E4" s="27" t="s">
        <v>28</v>
      </c>
    </row>
    <row r="5" spans="1:5" ht="15.75">
      <c r="A5" s="36">
        <v>2</v>
      </c>
      <c r="B5" s="37" t="s">
        <v>1</v>
      </c>
      <c r="C5" s="38" t="s">
        <v>41</v>
      </c>
      <c r="D5" s="39">
        <f>'Transport &amp; Slaughter'!B15</f>
        <v>0.1693181818181818</v>
      </c>
      <c r="E5" s="39">
        <f>'Transport &amp; Slaughter'!B18</f>
        <v>0.12121212121212122</v>
      </c>
    </row>
    <row r="6" spans="1:5" ht="15.75">
      <c r="A6" s="36">
        <v>3</v>
      </c>
      <c r="B6" s="37" t="s">
        <v>2</v>
      </c>
      <c r="C6" s="38" t="s">
        <v>41</v>
      </c>
      <c r="D6" s="39">
        <f>'Transport &amp; Slaughter'!C15</f>
        <v>0.0989</v>
      </c>
      <c r="E6" s="39">
        <f>'Transport &amp; Slaughter'!C18</f>
        <v>0.12</v>
      </c>
    </row>
    <row r="7" spans="1:5" ht="15.75">
      <c r="A7" s="36">
        <v>4</v>
      </c>
      <c r="B7" s="37" t="s">
        <v>3</v>
      </c>
      <c r="C7" s="38" t="s">
        <v>41</v>
      </c>
      <c r="D7" s="39">
        <f>'Transport &amp; Slaughter'!D15</f>
        <v>0.3477777777777778</v>
      </c>
      <c r="E7" s="39">
        <f>'Transport &amp; Slaughter'!D18</f>
        <v>0.6666666666666666</v>
      </c>
    </row>
    <row r="8" spans="1:5" ht="15.75">
      <c r="A8" s="36">
        <v>5</v>
      </c>
      <c r="B8" s="37" t="s">
        <v>4</v>
      </c>
      <c r="C8" s="38" t="s">
        <v>41</v>
      </c>
      <c r="D8" s="39">
        <f>'Transport &amp; Slaughter'!E15</f>
        <v>0.1325</v>
      </c>
      <c r="E8" s="39">
        <f>'Transport &amp; Slaughter'!E18</f>
        <v>0.6428571428571429</v>
      </c>
    </row>
    <row r="9" spans="1:5" ht="15.75">
      <c r="A9" s="36">
        <v>6</v>
      </c>
      <c r="B9" s="37"/>
      <c r="C9" s="38" t="s">
        <v>41</v>
      </c>
      <c r="D9" s="39" t="str">
        <f>'Transport &amp; Slaughter'!F15</f>
        <v>N/A</v>
      </c>
      <c r="E9" s="39" t="str">
        <f>'Transport &amp; Slaughter'!F18</f>
        <v>N/A</v>
      </c>
    </row>
    <row r="10" spans="1:5" ht="15.75">
      <c r="A10" s="36">
        <v>7</v>
      </c>
      <c r="B10" s="37" t="s">
        <v>24</v>
      </c>
      <c r="C10" s="38" t="s">
        <v>41</v>
      </c>
      <c r="D10" s="39" t="str">
        <f>'Transport &amp; Slaughter'!G15</f>
        <v>N/A</v>
      </c>
      <c r="E10" s="39" t="str">
        <f>'Transport &amp; Slaughter'!G18</f>
        <v>N/A</v>
      </c>
    </row>
    <row r="11" spans="1:5" ht="15.75">
      <c r="A11" s="36">
        <v>8</v>
      </c>
      <c r="B11" s="37" t="s">
        <v>24</v>
      </c>
      <c r="C11" s="38" t="s">
        <v>41</v>
      </c>
      <c r="D11" s="39" t="str">
        <f>'Transport &amp; Slaughter'!H15</f>
        <v>N/A</v>
      </c>
      <c r="E11" s="39" t="str">
        <f>'Transport &amp; Slaughter'!H18</f>
        <v>N/A</v>
      </c>
    </row>
    <row r="12" spans="1:5" ht="15.75">
      <c r="A12" s="36">
        <v>9</v>
      </c>
      <c r="B12" s="37" t="s">
        <v>24</v>
      </c>
      <c r="C12" s="38" t="s">
        <v>41</v>
      </c>
      <c r="D12" s="39" t="str">
        <f>'Transport &amp; Slaughter'!I15</f>
        <v>N/A</v>
      </c>
      <c r="E12" s="39" t="str">
        <f>'Transport &amp; Slaughter'!I18</f>
        <v>N/A</v>
      </c>
    </row>
    <row r="13" spans="1:5" ht="15.75">
      <c r="A13" s="36">
        <v>10</v>
      </c>
      <c r="B13" s="37" t="s">
        <v>24</v>
      </c>
      <c r="C13" s="38" t="s">
        <v>41</v>
      </c>
      <c r="D13" s="39" t="str">
        <f>'Transport &amp; Slaughter'!J15</f>
        <v>N/A</v>
      </c>
      <c r="E13" s="39" t="str">
        <f>'Transport &amp; Slaughter'!J18</f>
        <v>N/A</v>
      </c>
    </row>
    <row r="14" spans="1:5" ht="15.75">
      <c r="A14" s="36">
        <v>11</v>
      </c>
      <c r="B14" s="37" t="s">
        <v>24</v>
      </c>
      <c r="C14" s="38" t="s">
        <v>41</v>
      </c>
      <c r="D14" s="39" t="str">
        <f>'Transport &amp; Slaughter'!K15</f>
        <v>N/A</v>
      </c>
      <c r="E14" s="39" t="str">
        <f>'Transport &amp; Slaughter'!K18</f>
        <v>N/A</v>
      </c>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codeName="Sheet2"/>
  <dimension ref="A1:W67"/>
  <sheetViews>
    <sheetView zoomScale="85" zoomScaleNormal="85" zoomScalePageLayoutView="0" workbookViewId="0" topLeftCell="A1">
      <selection activeCell="A1" sqref="A1"/>
    </sheetView>
  </sheetViews>
  <sheetFormatPr defaultColWidth="9.140625" defaultRowHeight="15"/>
  <cols>
    <col min="1" max="1" width="74.7109375" style="0" customWidth="1"/>
    <col min="2" max="11" width="13.7109375" style="0" customWidth="1"/>
  </cols>
  <sheetData>
    <row r="1" spans="1:23" ht="15.75">
      <c r="A1" s="4" t="s">
        <v>35</v>
      </c>
      <c r="B1" s="1"/>
      <c r="C1" s="1"/>
      <c r="E1" s="1"/>
      <c r="F1" s="1"/>
      <c r="G1" s="1"/>
      <c r="H1" s="1"/>
      <c r="I1" s="1"/>
      <c r="L1" s="1"/>
      <c r="M1" s="1"/>
      <c r="N1" s="1"/>
      <c r="O1" s="1"/>
      <c r="P1" s="1"/>
      <c r="Q1" s="1"/>
      <c r="R1" s="1"/>
      <c r="S1" s="1"/>
      <c r="T1" s="1"/>
      <c r="U1" s="1"/>
      <c r="V1" s="1"/>
      <c r="W1" s="1"/>
    </row>
    <row r="2" spans="1:23" ht="15.75" thickBot="1">
      <c r="A2" s="1"/>
      <c r="B2" s="1"/>
      <c r="C2" s="1"/>
      <c r="D2" s="1"/>
      <c r="E2" s="1"/>
      <c r="F2" s="1"/>
      <c r="G2" s="1"/>
      <c r="H2" s="1"/>
      <c r="I2" s="1"/>
      <c r="J2" s="1"/>
      <c r="K2" s="1"/>
      <c r="L2" s="1"/>
      <c r="M2" s="1"/>
      <c r="N2" s="1"/>
      <c r="O2" s="1"/>
      <c r="P2" s="1"/>
      <c r="Q2" s="1"/>
      <c r="R2" s="1"/>
      <c r="S2" s="1"/>
      <c r="T2" s="1"/>
      <c r="U2" s="1"/>
      <c r="V2" s="1"/>
      <c r="W2" s="1"/>
    </row>
    <row r="3" spans="1:23" ht="16.5" thickBot="1">
      <c r="A3" s="40" t="s">
        <v>31</v>
      </c>
      <c r="B3" s="41" t="str">
        <f>Setup!B5</f>
        <v>Beef Cattle</v>
      </c>
      <c r="C3" s="42" t="str">
        <f>Setup!B6</f>
        <v>Hog</v>
      </c>
      <c r="D3" s="42" t="str">
        <f>Setup!B7</f>
        <v>Rabbit</v>
      </c>
      <c r="E3" s="42" t="str">
        <f>Setup!B8</f>
        <v>Turkey</v>
      </c>
      <c r="F3" s="42">
        <f>Setup!B9</f>
        <v>0</v>
      </c>
      <c r="G3" s="42" t="str">
        <f>Setup!B10</f>
        <v>-</v>
      </c>
      <c r="H3" s="42" t="str">
        <f>Setup!B11</f>
        <v>-</v>
      </c>
      <c r="I3" s="42" t="str">
        <f>Setup!B12</f>
        <v>-</v>
      </c>
      <c r="J3" s="42" t="str">
        <f>Setup!B13</f>
        <v>-</v>
      </c>
      <c r="K3" s="42" t="str">
        <f>Setup!B14</f>
        <v>-</v>
      </c>
      <c r="L3" s="1"/>
      <c r="M3" s="1"/>
      <c r="N3" s="1"/>
      <c r="O3" s="1"/>
      <c r="P3" s="1"/>
      <c r="Q3" s="1"/>
      <c r="R3" s="1"/>
      <c r="S3" s="1"/>
      <c r="T3" s="1"/>
      <c r="U3" s="1"/>
      <c r="V3" s="1"/>
      <c r="W3" s="1"/>
    </row>
    <row r="4" spans="1:23" ht="15.75">
      <c r="A4" s="43" t="s">
        <v>105</v>
      </c>
      <c r="B4" s="44">
        <v>12</v>
      </c>
      <c r="C4" s="45">
        <v>12</v>
      </c>
      <c r="D4" s="45">
        <v>12</v>
      </c>
      <c r="E4" s="45">
        <v>15</v>
      </c>
      <c r="F4" s="45"/>
      <c r="G4" s="45"/>
      <c r="H4" s="45"/>
      <c r="I4" s="45"/>
      <c r="J4" s="45"/>
      <c r="K4" s="45"/>
      <c r="L4" s="1"/>
      <c r="M4" s="1"/>
      <c r="N4" s="1"/>
      <c r="O4" s="1"/>
      <c r="P4" s="1"/>
      <c r="Q4" s="1"/>
      <c r="R4" s="1"/>
      <c r="S4" s="1"/>
      <c r="T4" s="1"/>
      <c r="U4" s="1"/>
      <c r="V4" s="1"/>
      <c r="W4" s="1"/>
    </row>
    <row r="5" spans="1:23" ht="16.5" thickBot="1">
      <c r="A5" s="46" t="s">
        <v>15</v>
      </c>
      <c r="B5" s="47">
        <v>2</v>
      </c>
      <c r="C5" s="48">
        <v>2</v>
      </c>
      <c r="D5" s="48">
        <v>1</v>
      </c>
      <c r="E5" s="48">
        <v>3</v>
      </c>
      <c r="F5" s="48"/>
      <c r="G5" s="48"/>
      <c r="H5" s="48"/>
      <c r="I5" s="48"/>
      <c r="J5" s="48"/>
      <c r="K5" s="48"/>
      <c r="L5" s="1"/>
      <c r="M5" s="1"/>
      <c r="N5" s="1"/>
      <c r="O5" s="1"/>
      <c r="P5" s="1"/>
      <c r="Q5" s="1"/>
      <c r="R5" s="1"/>
      <c r="S5" s="1"/>
      <c r="T5" s="1"/>
      <c r="U5" s="1"/>
      <c r="V5" s="1"/>
      <c r="W5" s="1"/>
    </row>
    <row r="6" spans="1:23" ht="16.5" thickBot="1">
      <c r="A6" s="49" t="s">
        <v>106</v>
      </c>
      <c r="B6" s="50"/>
      <c r="C6" s="51">
        <v>400</v>
      </c>
      <c r="D6" s="51"/>
      <c r="E6" s="51"/>
      <c r="F6" s="51"/>
      <c r="G6" s="51"/>
      <c r="H6" s="51"/>
      <c r="I6" s="51"/>
      <c r="J6" s="51"/>
      <c r="K6" s="51"/>
      <c r="L6" s="1"/>
      <c r="M6" s="1"/>
      <c r="N6" s="1"/>
      <c r="O6" s="1"/>
      <c r="P6" s="1"/>
      <c r="Q6" s="1"/>
      <c r="R6" s="1"/>
      <c r="S6" s="1"/>
      <c r="T6" s="1"/>
      <c r="U6" s="1"/>
      <c r="V6" s="1"/>
      <c r="W6" s="1"/>
    </row>
    <row r="7" spans="1:23" ht="15.75">
      <c r="A7" s="52" t="s">
        <v>107</v>
      </c>
      <c r="B7" s="53">
        <v>0.55</v>
      </c>
      <c r="C7" s="54">
        <v>0.55</v>
      </c>
      <c r="D7" s="54">
        <v>0.55</v>
      </c>
      <c r="E7" s="54">
        <v>0.55</v>
      </c>
      <c r="F7" s="54"/>
      <c r="G7" s="54"/>
      <c r="H7" s="54"/>
      <c r="I7" s="54"/>
      <c r="J7" s="54"/>
      <c r="K7" s="54"/>
      <c r="L7" s="1"/>
      <c r="M7" s="1"/>
      <c r="N7" s="1"/>
      <c r="O7" s="1"/>
      <c r="P7" s="1"/>
      <c r="Q7" s="1"/>
      <c r="R7" s="1"/>
      <c r="S7" s="1"/>
      <c r="T7" s="1"/>
      <c r="U7" s="1"/>
      <c r="V7" s="1"/>
      <c r="W7" s="1"/>
    </row>
    <row r="8" spans="1:23" ht="15.75">
      <c r="A8" s="55" t="s">
        <v>16</v>
      </c>
      <c r="B8" s="44">
        <v>15</v>
      </c>
      <c r="C8" s="45">
        <v>15</v>
      </c>
      <c r="D8" s="45">
        <v>15</v>
      </c>
      <c r="E8" s="45">
        <v>15</v>
      </c>
      <c r="F8" s="45"/>
      <c r="G8" s="45"/>
      <c r="H8" s="45"/>
      <c r="I8" s="45"/>
      <c r="J8" s="45"/>
      <c r="K8" s="45"/>
      <c r="L8" s="1"/>
      <c r="M8" s="1"/>
      <c r="N8" s="1"/>
      <c r="O8" s="1"/>
      <c r="P8" s="1"/>
      <c r="Q8" s="1"/>
      <c r="R8" s="1"/>
      <c r="S8" s="1"/>
      <c r="T8" s="1"/>
      <c r="U8" s="1"/>
      <c r="V8" s="1"/>
      <c r="W8" s="1"/>
    </row>
    <row r="9" spans="1:23" ht="15.75">
      <c r="A9" s="56" t="s">
        <v>65</v>
      </c>
      <c r="B9" s="57">
        <v>120</v>
      </c>
      <c r="C9" s="58">
        <v>30</v>
      </c>
      <c r="D9" s="58">
        <v>70</v>
      </c>
      <c r="E9" s="58">
        <v>80</v>
      </c>
      <c r="F9" s="58"/>
      <c r="G9" s="58"/>
      <c r="H9" s="58"/>
      <c r="I9" s="58"/>
      <c r="J9" s="58"/>
      <c r="K9" s="58"/>
      <c r="L9" s="1"/>
      <c r="M9" s="1"/>
      <c r="N9" s="1"/>
      <c r="O9" s="1"/>
      <c r="P9" s="1"/>
      <c r="Q9" s="1"/>
      <c r="R9" s="1"/>
      <c r="S9" s="1"/>
      <c r="T9" s="1"/>
      <c r="U9" s="1"/>
      <c r="V9" s="1"/>
      <c r="W9" s="1"/>
    </row>
    <row r="10" spans="1:23" ht="15.75">
      <c r="A10" s="59" t="s">
        <v>68</v>
      </c>
      <c r="B10" s="60">
        <v>2</v>
      </c>
      <c r="C10" s="61">
        <v>1</v>
      </c>
      <c r="D10" s="61">
        <v>2</v>
      </c>
      <c r="E10" s="61">
        <v>1.5</v>
      </c>
      <c r="F10" s="61"/>
      <c r="G10" s="61"/>
      <c r="H10" s="61"/>
      <c r="I10" s="61"/>
      <c r="J10" s="61"/>
      <c r="K10" s="61"/>
      <c r="L10" s="1"/>
      <c r="M10" s="1"/>
      <c r="N10" s="1"/>
      <c r="O10" s="1"/>
      <c r="P10" s="1"/>
      <c r="Q10" s="1"/>
      <c r="R10" s="1"/>
      <c r="S10" s="1"/>
      <c r="T10" s="1"/>
      <c r="U10" s="1"/>
      <c r="V10" s="1"/>
      <c r="W10" s="1"/>
    </row>
    <row r="11" spans="1:23" ht="15.75">
      <c r="A11" s="56" t="s">
        <v>66</v>
      </c>
      <c r="B11" s="60">
        <v>120</v>
      </c>
      <c r="C11" s="61">
        <v>30</v>
      </c>
      <c r="D11" s="61">
        <v>70</v>
      </c>
      <c r="E11" s="61">
        <v>80</v>
      </c>
      <c r="F11" s="61"/>
      <c r="G11" s="61"/>
      <c r="H11" s="61"/>
      <c r="I11" s="61"/>
      <c r="J11" s="61"/>
      <c r="K11" s="61"/>
      <c r="L11" s="1"/>
      <c r="M11" s="1"/>
      <c r="N11" s="1"/>
      <c r="O11" s="1"/>
      <c r="P11" s="1"/>
      <c r="Q11" s="1"/>
      <c r="R11" s="1"/>
      <c r="S11" s="1"/>
      <c r="T11" s="1"/>
      <c r="U11" s="1"/>
      <c r="V11" s="1"/>
      <c r="W11" s="1"/>
    </row>
    <row r="12" spans="1:23" ht="16.5" thickBot="1">
      <c r="A12" s="59" t="s">
        <v>67</v>
      </c>
      <c r="B12" s="62">
        <v>2.5</v>
      </c>
      <c r="C12" s="63">
        <v>1.5</v>
      </c>
      <c r="D12" s="63">
        <v>2.5</v>
      </c>
      <c r="E12" s="63">
        <v>2</v>
      </c>
      <c r="F12" s="63"/>
      <c r="G12" s="63"/>
      <c r="H12" s="63"/>
      <c r="I12" s="63"/>
      <c r="J12" s="63"/>
      <c r="K12" s="63"/>
      <c r="L12" s="1"/>
      <c r="M12" s="1"/>
      <c r="N12" s="1"/>
      <c r="O12" s="1"/>
      <c r="P12" s="1"/>
      <c r="Q12" s="1"/>
      <c r="R12" s="1"/>
      <c r="S12" s="1"/>
      <c r="T12" s="1"/>
      <c r="U12" s="1"/>
      <c r="V12" s="1"/>
      <c r="W12" s="1"/>
    </row>
    <row r="13" spans="1:11" ht="15.75">
      <c r="A13" s="64" t="s">
        <v>29</v>
      </c>
      <c r="B13" s="65" t="str">
        <f>Setup!C5</f>
        <v>lb</v>
      </c>
      <c r="C13" s="65" t="str">
        <f>Setup!C6</f>
        <v>lb</v>
      </c>
      <c r="D13" s="65" t="str">
        <f>Setup!C7</f>
        <v>lb</v>
      </c>
      <c r="E13" s="65" t="str">
        <f>Setup!C8</f>
        <v>lb</v>
      </c>
      <c r="F13" s="65" t="str">
        <f>Setup!C9</f>
        <v>lb</v>
      </c>
      <c r="G13" s="65" t="str">
        <f>Setup!C10</f>
        <v>lb</v>
      </c>
      <c r="H13" s="65" t="str">
        <f>Setup!C11</f>
        <v>lb</v>
      </c>
      <c r="I13" s="65" t="str">
        <f>Setup!C12</f>
        <v>lb</v>
      </c>
      <c r="J13" s="65" t="str">
        <f>Setup!C13</f>
        <v>lb</v>
      </c>
      <c r="K13" s="65" t="str">
        <f>Setup!C14</f>
        <v>lb</v>
      </c>
    </row>
    <row r="14" spans="1:23" ht="16.5" thickBot="1">
      <c r="A14" s="46" t="s">
        <v>30</v>
      </c>
      <c r="B14" s="66">
        <v>1320</v>
      </c>
      <c r="C14" s="67">
        <v>5000</v>
      </c>
      <c r="D14" s="67">
        <v>450</v>
      </c>
      <c r="E14" s="67">
        <v>1400</v>
      </c>
      <c r="F14" s="67"/>
      <c r="G14" s="67"/>
      <c r="H14" s="67"/>
      <c r="I14" s="67"/>
      <c r="J14" s="67"/>
      <c r="K14" s="67"/>
      <c r="L14" s="1"/>
      <c r="M14" s="1"/>
      <c r="N14" s="1"/>
      <c r="O14" s="1"/>
      <c r="P14" s="1"/>
      <c r="Q14" s="1"/>
      <c r="R14" s="1"/>
      <c r="S14" s="1"/>
      <c r="T14" s="1"/>
      <c r="U14" s="1"/>
      <c r="V14" s="1"/>
      <c r="W14" s="1"/>
    </row>
    <row r="15" spans="1:23" ht="16.5" thickBot="1">
      <c r="A15" s="68" t="s">
        <v>34</v>
      </c>
      <c r="B15" s="69">
        <f>_xlfn.IFERROR((((B9+B11)*B7)+((B10+B12)*B8)+B4*B5+B6)/B14,"N/A")</f>
        <v>0.1693181818181818</v>
      </c>
      <c r="C15" s="69">
        <f aca="true" t="shared" si="0" ref="C15:K15">_xlfn.IFERROR((((C9+C11)*C7)+((C10+C12)*C8)+C4*C5+C6)/C14,"N/A")</f>
        <v>0.0989</v>
      </c>
      <c r="D15" s="69">
        <f t="shared" si="0"/>
        <v>0.3477777777777778</v>
      </c>
      <c r="E15" s="69">
        <f t="shared" si="0"/>
        <v>0.1325</v>
      </c>
      <c r="F15" s="69" t="str">
        <f t="shared" si="0"/>
        <v>N/A</v>
      </c>
      <c r="G15" s="69" t="str">
        <f t="shared" si="0"/>
        <v>N/A</v>
      </c>
      <c r="H15" s="69" t="str">
        <f t="shared" si="0"/>
        <v>N/A</v>
      </c>
      <c r="I15" s="69" t="str">
        <f t="shared" si="0"/>
        <v>N/A</v>
      </c>
      <c r="J15" s="69" t="str">
        <f t="shared" si="0"/>
        <v>N/A</v>
      </c>
      <c r="K15" s="69" t="str">
        <f t="shared" si="0"/>
        <v>N/A</v>
      </c>
      <c r="L15" s="1"/>
      <c r="M15" s="1"/>
      <c r="N15" s="1"/>
      <c r="O15" s="1"/>
      <c r="P15" s="1"/>
      <c r="Q15" s="1"/>
      <c r="R15" s="1"/>
      <c r="S15" s="1"/>
      <c r="T15" s="1"/>
      <c r="U15" s="1"/>
      <c r="V15" s="1"/>
      <c r="W15" s="1"/>
    </row>
    <row r="16" spans="1:11" ht="16.5" thickBot="1">
      <c r="A16" s="40" t="s">
        <v>32</v>
      </c>
      <c r="B16" s="70"/>
      <c r="C16" s="70"/>
      <c r="D16" s="70"/>
      <c r="E16" s="70"/>
      <c r="F16" s="70"/>
      <c r="G16" s="70"/>
      <c r="H16" s="70"/>
      <c r="I16" s="70"/>
      <c r="J16" s="70"/>
      <c r="K16" s="70"/>
    </row>
    <row r="17" spans="1:23" ht="16.5" thickBot="1">
      <c r="A17" s="71" t="s">
        <v>19</v>
      </c>
      <c r="B17" s="72">
        <v>160</v>
      </c>
      <c r="C17" s="72">
        <f>24*25</f>
        <v>600</v>
      </c>
      <c r="D17" s="72">
        <v>300</v>
      </c>
      <c r="E17" s="72">
        <v>900</v>
      </c>
      <c r="F17" s="72"/>
      <c r="G17" s="72"/>
      <c r="H17" s="72"/>
      <c r="I17" s="72"/>
      <c r="J17" s="72"/>
      <c r="K17" s="72"/>
      <c r="L17" s="1"/>
      <c r="M17" s="1"/>
      <c r="N17" s="1"/>
      <c r="O17" s="1"/>
      <c r="P17" s="1"/>
      <c r="Q17" s="1"/>
      <c r="R17" s="1"/>
      <c r="S17" s="1"/>
      <c r="T17" s="1"/>
      <c r="U17" s="1"/>
      <c r="V17" s="1"/>
      <c r="W17" s="1"/>
    </row>
    <row r="18" spans="1:11" ht="16.5" thickBot="1">
      <c r="A18" s="68" t="s">
        <v>33</v>
      </c>
      <c r="B18" s="69">
        <f aca="true" t="shared" si="1" ref="B18:K18">_xlfn.IFERROR(B17/B14,"N/A")</f>
        <v>0.12121212121212122</v>
      </c>
      <c r="C18" s="69">
        <f t="shared" si="1"/>
        <v>0.12</v>
      </c>
      <c r="D18" s="69">
        <f t="shared" si="1"/>
        <v>0.6666666666666666</v>
      </c>
      <c r="E18" s="69">
        <f t="shared" si="1"/>
        <v>0.6428571428571429</v>
      </c>
      <c r="F18" s="69" t="str">
        <f t="shared" si="1"/>
        <v>N/A</v>
      </c>
      <c r="G18" s="69" t="str">
        <f t="shared" si="1"/>
        <v>N/A</v>
      </c>
      <c r="H18" s="69" t="str">
        <f t="shared" si="1"/>
        <v>N/A</v>
      </c>
      <c r="I18" s="69" t="str">
        <f t="shared" si="1"/>
        <v>N/A</v>
      </c>
      <c r="J18" s="69" t="str">
        <f t="shared" si="1"/>
        <v>N/A</v>
      </c>
      <c r="K18" s="69" t="str">
        <f t="shared" si="1"/>
        <v>N/A</v>
      </c>
    </row>
    <row r="19" s="16" customFormat="1" ht="15"/>
    <row r="20" spans="1:23" s="16" customFormat="1" ht="15">
      <c r="A20" s="17"/>
      <c r="B20" s="17"/>
      <c r="C20" s="17"/>
      <c r="D20" s="17"/>
      <c r="E20" s="17"/>
      <c r="F20" s="17"/>
      <c r="G20" s="17"/>
      <c r="H20" s="17"/>
      <c r="I20" s="17"/>
      <c r="J20" s="17"/>
      <c r="K20" s="17"/>
      <c r="L20" s="17"/>
      <c r="M20" s="17"/>
      <c r="N20" s="17"/>
      <c r="O20" s="17"/>
      <c r="P20" s="17"/>
      <c r="Q20" s="17"/>
      <c r="R20" s="17"/>
      <c r="S20" s="17"/>
      <c r="T20" s="17"/>
      <c r="U20" s="17"/>
      <c r="V20" s="17"/>
      <c r="W20" s="17"/>
    </row>
    <row r="21" s="17" customFormat="1" ht="15">
      <c r="B21" s="18"/>
    </row>
    <row r="22" s="17" customFormat="1" ht="15">
      <c r="B22" s="18"/>
    </row>
    <row r="23" s="17" customFormat="1" ht="15">
      <c r="B23" s="18"/>
    </row>
    <row r="24" s="17" customFormat="1" ht="15">
      <c r="B24" s="18"/>
    </row>
    <row r="25" s="17" customFormat="1" ht="15">
      <c r="B25" s="18"/>
    </row>
    <row r="26" s="17" customFormat="1" ht="15">
      <c r="B26" s="18"/>
    </row>
    <row r="27" s="17" customFormat="1" ht="15">
      <c r="B27" s="18"/>
    </row>
    <row r="28" s="17" customFormat="1" ht="15">
      <c r="B28" s="18"/>
    </row>
    <row r="29" s="17" customFormat="1" ht="15">
      <c r="B29" s="18"/>
    </row>
    <row r="30" s="17" customFormat="1" ht="15">
      <c r="B30" s="18"/>
    </row>
    <row r="31" s="17" customFormat="1" ht="15">
      <c r="B31" s="18"/>
    </row>
    <row r="32" s="17" customFormat="1" ht="15">
      <c r="B32" s="18"/>
    </row>
    <row r="33" s="17" customFormat="1" ht="15">
      <c r="B33" s="18"/>
    </row>
    <row r="34" s="17" customFormat="1" ht="15">
      <c r="B34" s="18"/>
    </row>
    <row r="35" s="17" customFormat="1" ht="15">
      <c r="B35" s="18"/>
    </row>
    <row r="36" spans="1:23" s="16" customFormat="1" ht="15">
      <c r="A36" s="17"/>
      <c r="B36" s="17"/>
      <c r="C36" s="17"/>
      <c r="D36" s="17"/>
      <c r="E36" s="17"/>
      <c r="F36" s="17"/>
      <c r="G36" s="17"/>
      <c r="H36" s="17"/>
      <c r="I36" s="17"/>
      <c r="J36" s="17"/>
      <c r="K36" s="17"/>
      <c r="L36" s="17"/>
      <c r="M36" s="17"/>
      <c r="N36" s="17"/>
      <c r="O36" s="17"/>
      <c r="P36" s="17"/>
      <c r="Q36" s="17"/>
      <c r="R36" s="17"/>
      <c r="S36" s="17"/>
      <c r="T36" s="17"/>
      <c r="U36" s="17"/>
      <c r="V36" s="17"/>
      <c r="W36" s="17"/>
    </row>
    <row r="37" spans="1:23" s="16" customFormat="1" ht="15">
      <c r="A37" s="17"/>
      <c r="B37" s="17"/>
      <c r="C37" s="17"/>
      <c r="D37" s="17"/>
      <c r="E37" s="17"/>
      <c r="F37" s="17"/>
      <c r="G37" s="17"/>
      <c r="H37" s="17"/>
      <c r="I37" s="17"/>
      <c r="J37" s="17"/>
      <c r="K37" s="17"/>
      <c r="L37" s="17"/>
      <c r="M37" s="17"/>
      <c r="N37" s="17"/>
      <c r="O37" s="17"/>
      <c r="P37" s="17"/>
      <c r="Q37" s="17"/>
      <c r="R37" s="17"/>
      <c r="S37" s="17"/>
      <c r="T37" s="17"/>
      <c r="U37" s="17"/>
      <c r="V37" s="17"/>
      <c r="W37" s="17"/>
    </row>
    <row r="38" spans="1:23" s="16" customFormat="1" ht="15">
      <c r="A38" s="17"/>
      <c r="B38" s="17"/>
      <c r="C38" s="17"/>
      <c r="D38" s="17"/>
      <c r="E38" s="17"/>
      <c r="F38" s="17"/>
      <c r="G38" s="17"/>
      <c r="H38" s="17"/>
      <c r="I38" s="17"/>
      <c r="J38" s="17"/>
      <c r="K38" s="17"/>
      <c r="L38" s="17"/>
      <c r="M38" s="17"/>
      <c r="N38" s="17"/>
      <c r="O38" s="17"/>
      <c r="P38" s="17"/>
      <c r="Q38" s="17"/>
      <c r="R38" s="17"/>
      <c r="S38" s="17"/>
      <c r="T38" s="17"/>
      <c r="U38" s="17"/>
      <c r="V38" s="17"/>
      <c r="W38" s="17"/>
    </row>
    <row r="39" spans="1:23" s="16" customFormat="1" ht="15">
      <c r="A39" s="17"/>
      <c r="B39" s="17"/>
      <c r="C39" s="17"/>
      <c r="D39" s="17"/>
      <c r="E39" s="17"/>
      <c r="F39" s="17"/>
      <c r="G39" s="17"/>
      <c r="H39" s="17"/>
      <c r="I39" s="17"/>
      <c r="J39" s="17"/>
      <c r="K39" s="17"/>
      <c r="L39" s="17"/>
      <c r="M39" s="17"/>
      <c r="N39" s="17"/>
      <c r="O39" s="17"/>
      <c r="P39" s="17"/>
      <c r="Q39" s="17"/>
      <c r="R39" s="17"/>
      <c r="S39" s="17"/>
      <c r="T39" s="17"/>
      <c r="U39" s="17"/>
      <c r="V39" s="17"/>
      <c r="W39" s="17"/>
    </row>
    <row r="40" spans="1:23" s="16" customFormat="1" ht="15">
      <c r="A40" s="17"/>
      <c r="B40" s="17"/>
      <c r="C40" s="17"/>
      <c r="D40" s="17"/>
      <c r="E40" s="17"/>
      <c r="F40" s="17"/>
      <c r="G40" s="17"/>
      <c r="H40" s="17"/>
      <c r="I40" s="17"/>
      <c r="J40" s="17"/>
      <c r="K40" s="17"/>
      <c r="L40" s="17"/>
      <c r="M40" s="17"/>
      <c r="N40" s="17"/>
      <c r="O40" s="17"/>
      <c r="P40" s="17"/>
      <c r="Q40" s="17"/>
      <c r="R40" s="17"/>
      <c r="S40" s="17"/>
      <c r="T40" s="17"/>
      <c r="U40" s="17"/>
      <c r="V40" s="17"/>
      <c r="W40" s="17"/>
    </row>
    <row r="41" spans="1:23" s="16" customFormat="1" ht="15">
      <c r="A41" s="17"/>
      <c r="B41" s="17"/>
      <c r="C41" s="17"/>
      <c r="D41" s="17"/>
      <c r="E41" s="17"/>
      <c r="F41" s="17"/>
      <c r="G41" s="17"/>
      <c r="H41" s="17"/>
      <c r="I41" s="17"/>
      <c r="J41" s="17"/>
      <c r="K41" s="17"/>
      <c r="L41" s="17"/>
      <c r="M41" s="17"/>
      <c r="N41" s="17"/>
      <c r="O41" s="17"/>
      <c r="P41" s="17"/>
      <c r="Q41" s="17"/>
      <c r="R41" s="17"/>
      <c r="S41" s="17"/>
      <c r="T41" s="17"/>
      <c r="U41" s="17"/>
      <c r="V41" s="17"/>
      <c r="W41" s="17"/>
    </row>
    <row r="42" spans="1:23" s="16" customFormat="1" ht="15">
      <c r="A42" s="17"/>
      <c r="B42" s="17"/>
      <c r="C42" s="17"/>
      <c r="D42" s="17"/>
      <c r="E42" s="17"/>
      <c r="F42" s="17"/>
      <c r="G42" s="17"/>
      <c r="H42" s="17"/>
      <c r="I42" s="17"/>
      <c r="J42" s="17"/>
      <c r="K42" s="17"/>
      <c r="L42" s="17"/>
      <c r="M42" s="17"/>
      <c r="N42" s="17"/>
      <c r="O42" s="17"/>
      <c r="P42" s="17"/>
      <c r="Q42" s="17"/>
      <c r="R42" s="17"/>
      <c r="S42" s="17"/>
      <c r="T42" s="17"/>
      <c r="U42" s="17"/>
      <c r="V42" s="17"/>
      <c r="W42" s="17"/>
    </row>
    <row r="43" spans="1:23" s="16" customFormat="1" ht="15">
      <c r="A43" s="17"/>
      <c r="B43" s="17"/>
      <c r="C43" s="17"/>
      <c r="D43" s="17"/>
      <c r="E43" s="17"/>
      <c r="F43" s="17"/>
      <c r="G43" s="17"/>
      <c r="H43" s="17"/>
      <c r="I43" s="17"/>
      <c r="J43" s="17"/>
      <c r="K43" s="17"/>
      <c r="L43" s="17"/>
      <c r="M43" s="17"/>
      <c r="N43" s="17"/>
      <c r="O43" s="17"/>
      <c r="P43" s="17"/>
      <c r="Q43" s="17"/>
      <c r="R43" s="17"/>
      <c r="S43" s="17"/>
      <c r="T43" s="17"/>
      <c r="U43" s="17"/>
      <c r="V43" s="17"/>
      <c r="W43" s="17"/>
    </row>
    <row r="44" spans="1:23" s="16" customFormat="1" ht="15">
      <c r="A44" s="17"/>
      <c r="B44" s="17"/>
      <c r="C44" s="17"/>
      <c r="D44" s="17"/>
      <c r="E44" s="17"/>
      <c r="F44" s="17"/>
      <c r="G44" s="17"/>
      <c r="H44" s="17"/>
      <c r="I44" s="17"/>
      <c r="J44" s="17"/>
      <c r="K44" s="17"/>
      <c r="L44" s="17"/>
      <c r="M44" s="17"/>
      <c r="N44" s="17"/>
      <c r="O44" s="17"/>
      <c r="P44" s="17"/>
      <c r="Q44" s="17"/>
      <c r="R44" s="17"/>
      <c r="S44" s="17"/>
      <c r="T44" s="17"/>
      <c r="U44" s="17"/>
      <c r="V44" s="17"/>
      <c r="W44" s="17"/>
    </row>
    <row r="45" spans="1:23" s="16" customFormat="1" ht="15">
      <c r="A45" s="17"/>
      <c r="B45" s="17"/>
      <c r="C45" s="17"/>
      <c r="D45" s="17"/>
      <c r="E45" s="17"/>
      <c r="F45" s="17"/>
      <c r="G45" s="17"/>
      <c r="H45" s="17"/>
      <c r="I45" s="17"/>
      <c r="J45" s="17"/>
      <c r="K45" s="17"/>
      <c r="L45" s="17"/>
      <c r="M45" s="17"/>
      <c r="N45" s="17"/>
      <c r="O45" s="17"/>
      <c r="P45" s="17"/>
      <c r="Q45" s="17"/>
      <c r="R45" s="17"/>
      <c r="S45" s="17"/>
      <c r="T45" s="17"/>
      <c r="U45" s="17"/>
      <c r="V45" s="17"/>
      <c r="W45" s="17"/>
    </row>
    <row r="46" spans="1:23" s="16" customFormat="1" ht="15">
      <c r="A46" s="17"/>
      <c r="B46" s="17"/>
      <c r="C46" s="17"/>
      <c r="D46" s="17"/>
      <c r="E46" s="17"/>
      <c r="F46" s="17"/>
      <c r="G46" s="17"/>
      <c r="H46" s="17"/>
      <c r="I46" s="17"/>
      <c r="J46" s="17"/>
      <c r="K46" s="17"/>
      <c r="L46" s="17"/>
      <c r="M46" s="17"/>
      <c r="N46" s="17"/>
      <c r="O46" s="17"/>
      <c r="P46" s="17"/>
      <c r="Q46" s="17"/>
      <c r="R46" s="17"/>
      <c r="S46" s="17"/>
      <c r="T46" s="17"/>
      <c r="U46" s="17"/>
      <c r="V46" s="17"/>
      <c r="W46" s="17"/>
    </row>
    <row r="47" spans="1:23" s="16" customFormat="1" ht="15">
      <c r="A47" s="17"/>
      <c r="B47" s="17"/>
      <c r="C47" s="17"/>
      <c r="D47" s="17"/>
      <c r="E47" s="17"/>
      <c r="F47" s="17"/>
      <c r="G47" s="17"/>
      <c r="H47" s="17"/>
      <c r="I47" s="17"/>
      <c r="J47" s="17"/>
      <c r="K47" s="17"/>
      <c r="L47" s="17"/>
      <c r="M47" s="17"/>
      <c r="N47" s="17"/>
      <c r="O47" s="17"/>
      <c r="P47" s="17"/>
      <c r="Q47" s="17"/>
      <c r="R47" s="17"/>
      <c r="S47" s="17"/>
      <c r="T47" s="17"/>
      <c r="U47" s="17"/>
      <c r="V47" s="17"/>
      <c r="W47" s="17"/>
    </row>
    <row r="48" spans="1:23" s="16" customFormat="1" ht="15">
      <c r="A48" s="17"/>
      <c r="B48" s="17"/>
      <c r="C48" s="17"/>
      <c r="D48" s="17"/>
      <c r="E48" s="17"/>
      <c r="F48" s="17"/>
      <c r="G48" s="17"/>
      <c r="H48" s="17"/>
      <c r="I48" s="17"/>
      <c r="J48" s="17"/>
      <c r="K48" s="17"/>
      <c r="L48" s="17"/>
      <c r="M48" s="17"/>
      <c r="N48" s="17"/>
      <c r="O48" s="17"/>
      <c r="P48" s="17"/>
      <c r="Q48" s="17"/>
      <c r="R48" s="17"/>
      <c r="S48" s="17"/>
      <c r="T48" s="17"/>
      <c r="U48" s="17"/>
      <c r="V48" s="17"/>
      <c r="W48" s="17"/>
    </row>
    <row r="49" spans="1:23" s="16" customFormat="1" ht="15">
      <c r="A49" s="17"/>
      <c r="B49" s="17"/>
      <c r="C49" s="17"/>
      <c r="D49" s="17"/>
      <c r="E49" s="17"/>
      <c r="F49" s="17"/>
      <c r="G49" s="17"/>
      <c r="H49" s="17"/>
      <c r="I49" s="17"/>
      <c r="J49" s="17"/>
      <c r="K49" s="17"/>
      <c r="L49" s="17"/>
      <c r="M49" s="17"/>
      <c r="N49" s="17"/>
      <c r="O49" s="17"/>
      <c r="P49" s="17"/>
      <c r="Q49" s="17"/>
      <c r="R49" s="17"/>
      <c r="S49" s="17"/>
      <c r="T49" s="17"/>
      <c r="U49" s="17"/>
      <c r="V49" s="17"/>
      <c r="W49" s="17"/>
    </row>
    <row r="50" spans="1:23" s="16" customFormat="1" ht="15">
      <c r="A50" s="17"/>
      <c r="B50" s="17"/>
      <c r="C50" s="17"/>
      <c r="D50" s="17"/>
      <c r="E50" s="17"/>
      <c r="F50" s="17"/>
      <c r="G50" s="17"/>
      <c r="H50" s="17"/>
      <c r="I50" s="17"/>
      <c r="J50" s="17"/>
      <c r="K50" s="17"/>
      <c r="L50" s="17"/>
      <c r="M50" s="17"/>
      <c r="N50" s="17"/>
      <c r="O50" s="17"/>
      <c r="P50" s="17"/>
      <c r="Q50" s="17"/>
      <c r="R50" s="17"/>
      <c r="S50" s="17"/>
      <c r="T50" s="17"/>
      <c r="U50" s="17"/>
      <c r="V50" s="17"/>
      <c r="W50" s="17"/>
    </row>
    <row r="51" spans="1:23" s="16" customFormat="1" ht="15">
      <c r="A51" s="17"/>
      <c r="B51" s="17"/>
      <c r="C51" s="17"/>
      <c r="D51" s="17"/>
      <c r="E51" s="17"/>
      <c r="F51" s="17"/>
      <c r="G51" s="17"/>
      <c r="H51" s="17"/>
      <c r="I51" s="17"/>
      <c r="J51" s="17"/>
      <c r="K51" s="17"/>
      <c r="L51" s="17"/>
      <c r="M51" s="17"/>
      <c r="N51" s="17"/>
      <c r="O51" s="17"/>
      <c r="P51" s="17"/>
      <c r="Q51" s="17"/>
      <c r="R51" s="17"/>
      <c r="S51" s="17"/>
      <c r="T51" s="17"/>
      <c r="U51" s="17"/>
      <c r="V51" s="17"/>
      <c r="W51" s="17"/>
    </row>
    <row r="52" spans="1:23" s="16" customFormat="1" ht="15">
      <c r="A52" s="17"/>
      <c r="B52" s="17"/>
      <c r="C52" s="17"/>
      <c r="D52" s="17"/>
      <c r="E52" s="17"/>
      <c r="F52" s="17"/>
      <c r="G52" s="17"/>
      <c r="H52" s="17"/>
      <c r="I52" s="17"/>
      <c r="J52" s="17"/>
      <c r="K52" s="17"/>
      <c r="L52" s="17"/>
      <c r="M52" s="17"/>
      <c r="N52" s="17"/>
      <c r="O52" s="17"/>
      <c r="P52" s="17"/>
      <c r="Q52" s="17"/>
      <c r="R52" s="17"/>
      <c r="S52" s="17"/>
      <c r="T52" s="17"/>
      <c r="U52" s="17"/>
      <c r="V52" s="17"/>
      <c r="W52" s="17"/>
    </row>
    <row r="53" spans="1:23" s="16" customFormat="1" ht="15">
      <c r="A53" s="17"/>
      <c r="B53" s="17"/>
      <c r="C53" s="17"/>
      <c r="D53" s="17"/>
      <c r="E53" s="17"/>
      <c r="F53" s="17"/>
      <c r="G53" s="17"/>
      <c r="H53" s="17"/>
      <c r="I53" s="17"/>
      <c r="J53" s="17"/>
      <c r="K53" s="17"/>
      <c r="L53" s="17"/>
      <c r="M53" s="17"/>
      <c r="N53" s="17"/>
      <c r="O53" s="17"/>
      <c r="P53" s="17"/>
      <c r="Q53" s="17"/>
      <c r="R53" s="17"/>
      <c r="S53" s="17"/>
      <c r="T53" s="17"/>
      <c r="U53" s="17"/>
      <c r="V53" s="17"/>
      <c r="W53" s="17"/>
    </row>
    <row r="54" spans="1:23" s="16" customFormat="1" ht="15">
      <c r="A54" s="17"/>
      <c r="B54" s="17"/>
      <c r="C54" s="17"/>
      <c r="D54" s="17"/>
      <c r="E54" s="17"/>
      <c r="F54" s="17"/>
      <c r="G54" s="17"/>
      <c r="H54" s="17"/>
      <c r="I54" s="17"/>
      <c r="J54" s="17"/>
      <c r="K54" s="17"/>
      <c r="L54" s="17"/>
      <c r="M54" s="17"/>
      <c r="N54" s="17"/>
      <c r="O54" s="17"/>
      <c r="P54" s="17"/>
      <c r="Q54" s="17"/>
      <c r="R54" s="17"/>
      <c r="S54" s="17"/>
      <c r="T54" s="17"/>
      <c r="U54" s="17"/>
      <c r="V54" s="17"/>
      <c r="W54" s="17"/>
    </row>
    <row r="55" spans="1:23" s="16" customFormat="1" ht="15">
      <c r="A55" s="17"/>
      <c r="B55" s="17"/>
      <c r="C55" s="17"/>
      <c r="D55" s="17"/>
      <c r="E55" s="17"/>
      <c r="F55" s="17"/>
      <c r="G55" s="17"/>
      <c r="H55" s="17"/>
      <c r="I55" s="17"/>
      <c r="J55" s="17"/>
      <c r="K55" s="17"/>
      <c r="L55" s="17"/>
      <c r="M55" s="17"/>
      <c r="N55" s="17"/>
      <c r="O55" s="17"/>
      <c r="P55" s="17"/>
      <c r="Q55" s="17"/>
      <c r="R55" s="17"/>
      <c r="S55" s="17"/>
      <c r="T55" s="17"/>
      <c r="U55" s="17"/>
      <c r="V55" s="17"/>
      <c r="W55" s="17"/>
    </row>
    <row r="56" spans="1:23" s="16" customFormat="1" ht="15">
      <c r="A56" s="17"/>
      <c r="B56" s="17"/>
      <c r="C56" s="17"/>
      <c r="D56" s="17"/>
      <c r="E56" s="17"/>
      <c r="F56" s="17"/>
      <c r="G56" s="17"/>
      <c r="H56" s="17"/>
      <c r="I56" s="17"/>
      <c r="J56" s="17"/>
      <c r="K56" s="17"/>
      <c r="L56" s="17"/>
      <c r="M56" s="17"/>
      <c r="N56" s="17"/>
      <c r="O56" s="17"/>
      <c r="P56" s="17"/>
      <c r="Q56" s="17"/>
      <c r="R56" s="17"/>
      <c r="S56" s="17"/>
      <c r="T56" s="17"/>
      <c r="U56" s="17"/>
      <c r="V56" s="17"/>
      <c r="W56" s="17"/>
    </row>
    <row r="57" spans="1:23" s="16" customFormat="1" ht="15">
      <c r="A57" s="17"/>
      <c r="B57" s="17"/>
      <c r="C57" s="17"/>
      <c r="D57" s="17"/>
      <c r="E57" s="17"/>
      <c r="F57" s="17"/>
      <c r="G57" s="17"/>
      <c r="H57" s="17"/>
      <c r="I57" s="17"/>
      <c r="J57" s="17"/>
      <c r="K57" s="17"/>
      <c r="L57" s="17"/>
      <c r="M57" s="17"/>
      <c r="N57" s="17"/>
      <c r="O57" s="17"/>
      <c r="P57" s="17"/>
      <c r="Q57" s="17"/>
      <c r="R57" s="17"/>
      <c r="S57" s="17"/>
      <c r="T57" s="17"/>
      <c r="U57" s="17"/>
      <c r="V57" s="17"/>
      <c r="W57" s="17"/>
    </row>
    <row r="58" spans="1:23" s="16" customFormat="1" ht="15">
      <c r="A58" s="17"/>
      <c r="B58" s="17"/>
      <c r="C58" s="17"/>
      <c r="D58" s="17"/>
      <c r="E58" s="17"/>
      <c r="F58" s="17"/>
      <c r="G58" s="17"/>
      <c r="H58" s="17"/>
      <c r="I58" s="17"/>
      <c r="J58" s="17"/>
      <c r="K58" s="17"/>
      <c r="L58" s="17"/>
      <c r="M58" s="17"/>
      <c r="N58" s="17"/>
      <c r="O58" s="17"/>
      <c r="P58" s="17"/>
      <c r="Q58" s="17"/>
      <c r="R58" s="17"/>
      <c r="S58" s="17"/>
      <c r="T58" s="17"/>
      <c r="U58" s="17"/>
      <c r="V58" s="17"/>
      <c r="W58" s="17"/>
    </row>
    <row r="59" spans="1:23" s="16" customFormat="1" ht="15">
      <c r="A59" s="17"/>
      <c r="B59" s="17"/>
      <c r="C59" s="17"/>
      <c r="D59" s="17"/>
      <c r="E59" s="17"/>
      <c r="F59" s="17"/>
      <c r="G59" s="17"/>
      <c r="H59" s="17"/>
      <c r="I59" s="17"/>
      <c r="J59" s="17"/>
      <c r="K59" s="17"/>
      <c r="L59" s="17"/>
      <c r="M59" s="17"/>
      <c r="N59" s="17"/>
      <c r="O59" s="17"/>
      <c r="P59" s="17"/>
      <c r="Q59" s="17"/>
      <c r="R59" s="17"/>
      <c r="S59" s="17"/>
      <c r="T59" s="17"/>
      <c r="U59" s="17"/>
      <c r="V59" s="17"/>
      <c r="W59" s="17"/>
    </row>
    <row r="60" spans="1:23" s="16" customFormat="1" ht="15">
      <c r="A60" s="17"/>
      <c r="B60" s="17"/>
      <c r="C60" s="17"/>
      <c r="D60" s="17"/>
      <c r="E60" s="17"/>
      <c r="F60" s="17"/>
      <c r="G60" s="17"/>
      <c r="H60" s="17"/>
      <c r="I60" s="17"/>
      <c r="J60" s="17"/>
      <c r="K60" s="17"/>
      <c r="L60" s="17"/>
      <c r="M60" s="17"/>
      <c r="N60" s="17"/>
      <c r="O60" s="17"/>
      <c r="P60" s="17"/>
      <c r="Q60" s="17"/>
      <c r="R60" s="17"/>
      <c r="S60" s="17"/>
      <c r="T60" s="17"/>
      <c r="U60" s="17"/>
      <c r="V60" s="17"/>
      <c r="W60" s="17"/>
    </row>
    <row r="61" spans="1:23" s="16" customFormat="1" ht="15">
      <c r="A61" s="17"/>
      <c r="B61" s="17"/>
      <c r="C61" s="17"/>
      <c r="D61" s="17"/>
      <c r="E61" s="17"/>
      <c r="F61" s="17"/>
      <c r="G61" s="17"/>
      <c r="H61" s="17"/>
      <c r="I61" s="17"/>
      <c r="J61" s="17"/>
      <c r="K61" s="17"/>
      <c r="L61" s="17"/>
      <c r="M61" s="17"/>
      <c r="N61" s="17"/>
      <c r="O61" s="17"/>
      <c r="P61" s="17"/>
      <c r="Q61" s="17"/>
      <c r="R61" s="17"/>
      <c r="S61" s="17"/>
      <c r="T61" s="17"/>
      <c r="U61" s="17"/>
      <c r="V61" s="17"/>
      <c r="W61" s="17"/>
    </row>
    <row r="62" spans="1:23" s="16" customFormat="1" ht="15">
      <c r="A62" s="17"/>
      <c r="B62" s="17"/>
      <c r="C62" s="17"/>
      <c r="D62" s="17"/>
      <c r="E62" s="17"/>
      <c r="F62" s="17"/>
      <c r="G62" s="17"/>
      <c r="H62" s="17"/>
      <c r="I62" s="17"/>
      <c r="J62" s="17"/>
      <c r="K62" s="17"/>
      <c r="L62" s="17"/>
      <c r="M62" s="17"/>
      <c r="N62" s="17"/>
      <c r="O62" s="17"/>
      <c r="P62" s="17"/>
      <c r="Q62" s="17"/>
      <c r="R62" s="17"/>
      <c r="S62" s="17"/>
      <c r="T62" s="17"/>
      <c r="U62" s="17"/>
      <c r="V62" s="17"/>
      <c r="W62" s="17"/>
    </row>
    <row r="63" spans="1:23" s="16" customFormat="1" ht="15">
      <c r="A63" s="17"/>
      <c r="B63" s="17"/>
      <c r="C63" s="17"/>
      <c r="D63" s="17"/>
      <c r="E63" s="17"/>
      <c r="F63" s="17"/>
      <c r="G63" s="17"/>
      <c r="H63" s="17"/>
      <c r="I63" s="17"/>
      <c r="J63" s="17"/>
      <c r="K63" s="17"/>
      <c r="L63" s="17"/>
      <c r="M63" s="17"/>
      <c r="N63" s="17"/>
      <c r="O63" s="17"/>
      <c r="P63" s="17"/>
      <c r="Q63" s="17"/>
      <c r="R63" s="17"/>
      <c r="S63" s="17"/>
      <c r="T63" s="17"/>
      <c r="U63" s="17"/>
      <c r="V63" s="17"/>
      <c r="W63" s="17"/>
    </row>
    <row r="64" spans="1:23" s="16" customFormat="1" ht="15">
      <c r="A64" s="17"/>
      <c r="B64" s="17"/>
      <c r="C64" s="17"/>
      <c r="D64" s="17"/>
      <c r="E64" s="17"/>
      <c r="F64" s="17"/>
      <c r="G64" s="17"/>
      <c r="H64" s="17"/>
      <c r="I64" s="17"/>
      <c r="J64" s="17"/>
      <c r="K64" s="17"/>
      <c r="L64" s="17"/>
      <c r="M64" s="17"/>
      <c r="N64" s="17"/>
      <c r="O64" s="17"/>
      <c r="P64" s="17"/>
      <c r="Q64" s="17"/>
      <c r="R64" s="17"/>
      <c r="S64" s="17"/>
      <c r="T64" s="17"/>
      <c r="U64" s="17"/>
      <c r="V64" s="17"/>
      <c r="W64" s="17"/>
    </row>
    <row r="65" spans="1:23" s="16" customFormat="1" ht="15">
      <c r="A65" s="17"/>
      <c r="B65" s="17"/>
      <c r="C65" s="17"/>
      <c r="D65" s="17"/>
      <c r="E65" s="17"/>
      <c r="F65" s="17"/>
      <c r="G65" s="17"/>
      <c r="H65" s="17"/>
      <c r="I65" s="17"/>
      <c r="J65" s="17"/>
      <c r="K65" s="17"/>
      <c r="L65" s="17"/>
      <c r="M65" s="17"/>
      <c r="N65" s="17"/>
      <c r="O65" s="17"/>
      <c r="P65" s="17"/>
      <c r="Q65" s="17"/>
      <c r="R65" s="17"/>
      <c r="S65" s="17"/>
      <c r="T65" s="17"/>
      <c r="U65" s="17"/>
      <c r="V65" s="17"/>
      <c r="W65" s="17"/>
    </row>
    <row r="66" spans="1:23" s="16" customFormat="1" ht="15">
      <c r="A66" s="17"/>
      <c r="B66" s="17"/>
      <c r="C66" s="17"/>
      <c r="D66" s="17"/>
      <c r="E66" s="17"/>
      <c r="F66" s="17"/>
      <c r="G66" s="17"/>
      <c r="H66" s="17"/>
      <c r="I66" s="17"/>
      <c r="J66" s="17"/>
      <c r="K66" s="17"/>
      <c r="L66" s="17"/>
      <c r="M66" s="17"/>
      <c r="N66" s="17"/>
      <c r="O66" s="17"/>
      <c r="P66" s="17"/>
      <c r="Q66" s="17"/>
      <c r="R66" s="17"/>
      <c r="S66" s="17"/>
      <c r="T66" s="17"/>
      <c r="U66" s="17"/>
      <c r="V66" s="17"/>
      <c r="W66" s="17"/>
    </row>
    <row r="67" spans="12:23" s="16" customFormat="1" ht="15">
      <c r="L67" s="17"/>
      <c r="M67" s="17"/>
      <c r="N67" s="17"/>
      <c r="O67" s="17"/>
      <c r="P67" s="17"/>
      <c r="Q67" s="17"/>
      <c r="R67" s="17"/>
      <c r="S67" s="17"/>
      <c r="T67" s="17"/>
      <c r="U67" s="17"/>
      <c r="V67" s="17"/>
      <c r="W67" s="17"/>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
    </sheetView>
  </sheetViews>
  <sheetFormatPr defaultColWidth="9.140625" defaultRowHeight="15"/>
  <cols>
    <col min="1" max="1" width="50.8515625" style="0" customWidth="1"/>
    <col min="2" max="7" width="18.7109375" style="0" customWidth="1"/>
  </cols>
  <sheetData>
    <row r="1" ht="16.5" thickBot="1">
      <c r="A1" s="32" t="s">
        <v>55</v>
      </c>
    </row>
    <row r="2" spans="1:7" s="9" customFormat="1" ht="79.5" thickBot="1">
      <c r="A2" s="73" t="s">
        <v>43</v>
      </c>
      <c r="B2" s="74" t="s">
        <v>44</v>
      </c>
      <c r="C2" s="74" t="s">
        <v>17</v>
      </c>
      <c r="D2" s="74" t="s">
        <v>47</v>
      </c>
      <c r="E2" s="74" t="s">
        <v>37</v>
      </c>
      <c r="F2" s="74" t="s">
        <v>45</v>
      </c>
      <c r="G2" s="74" t="s">
        <v>46</v>
      </c>
    </row>
    <row r="3" spans="1:7" ht="31.5">
      <c r="A3" s="75" t="s">
        <v>57</v>
      </c>
      <c r="B3" s="76">
        <v>1600</v>
      </c>
      <c r="C3" s="76" t="s">
        <v>41</v>
      </c>
      <c r="D3" s="61">
        <v>1500</v>
      </c>
      <c r="E3" s="61">
        <v>1400</v>
      </c>
      <c r="F3" s="77">
        <f>_xlfn.IFERROR(B3/E3,0)</f>
        <v>1.1428571428571428</v>
      </c>
      <c r="G3" s="78">
        <f>_xlfn.IFERROR(E3/D3,0)</f>
        <v>0.9333333333333333</v>
      </c>
    </row>
    <row r="4" spans="1:7" ht="31.5">
      <c r="A4" s="75" t="s">
        <v>56</v>
      </c>
      <c r="B4" s="76">
        <v>1600</v>
      </c>
      <c r="C4" s="76" t="s">
        <v>41</v>
      </c>
      <c r="D4" s="61">
        <v>1500</v>
      </c>
      <c r="E4" s="61">
        <v>500</v>
      </c>
      <c r="F4" s="77">
        <f aca="true" t="shared" si="0" ref="F4:F34">_xlfn.IFERROR(B4/E4,0)</f>
        <v>3.2</v>
      </c>
      <c r="G4" s="78">
        <f aca="true" t="shared" si="1" ref="G4:G34">_xlfn.IFERROR(E4/D4,0)</f>
        <v>0.3333333333333333</v>
      </c>
    </row>
    <row r="5" spans="1:7" ht="15.75">
      <c r="A5" s="75" t="s">
        <v>54</v>
      </c>
      <c r="B5" s="76">
        <v>1000</v>
      </c>
      <c r="C5" s="76" t="s">
        <v>41</v>
      </c>
      <c r="D5" s="61">
        <v>250</v>
      </c>
      <c r="E5" s="61">
        <v>300</v>
      </c>
      <c r="F5" s="77">
        <f t="shared" si="0"/>
        <v>3.3333333333333335</v>
      </c>
      <c r="G5" s="78">
        <f t="shared" si="1"/>
        <v>1.2</v>
      </c>
    </row>
    <row r="6" spans="1:7" ht="15.75">
      <c r="A6" s="75"/>
      <c r="B6" s="76"/>
      <c r="C6" s="76"/>
      <c r="D6" s="61"/>
      <c r="E6" s="61"/>
      <c r="F6" s="77">
        <f t="shared" si="0"/>
        <v>0</v>
      </c>
      <c r="G6" s="78">
        <f t="shared" si="1"/>
        <v>0</v>
      </c>
    </row>
    <row r="7" spans="1:7" ht="15.75">
      <c r="A7" s="75"/>
      <c r="B7" s="76"/>
      <c r="C7" s="76"/>
      <c r="D7" s="61"/>
      <c r="E7" s="61"/>
      <c r="F7" s="77">
        <f t="shared" si="0"/>
        <v>0</v>
      </c>
      <c r="G7" s="78">
        <f t="shared" si="1"/>
        <v>0</v>
      </c>
    </row>
    <row r="8" spans="1:7" ht="15.75">
      <c r="A8" s="75"/>
      <c r="B8" s="76"/>
      <c r="C8" s="76"/>
      <c r="D8" s="61"/>
      <c r="E8" s="61"/>
      <c r="F8" s="77">
        <f t="shared" si="0"/>
        <v>0</v>
      </c>
      <c r="G8" s="78">
        <f t="shared" si="1"/>
        <v>0</v>
      </c>
    </row>
    <row r="9" spans="1:7" ht="15.75">
      <c r="A9" s="75"/>
      <c r="B9" s="76"/>
      <c r="C9" s="76"/>
      <c r="D9" s="61"/>
      <c r="E9" s="61"/>
      <c r="F9" s="77">
        <f t="shared" si="0"/>
        <v>0</v>
      </c>
      <c r="G9" s="78">
        <f t="shared" si="1"/>
        <v>0</v>
      </c>
    </row>
    <row r="10" spans="1:7" ht="15.75">
      <c r="A10" s="75"/>
      <c r="B10" s="76"/>
      <c r="C10" s="76"/>
      <c r="D10" s="61"/>
      <c r="E10" s="61"/>
      <c r="F10" s="77">
        <f t="shared" si="0"/>
        <v>0</v>
      </c>
      <c r="G10" s="78">
        <f t="shared" si="1"/>
        <v>0</v>
      </c>
    </row>
    <row r="11" spans="1:7" ht="15.75">
      <c r="A11" s="75"/>
      <c r="B11" s="76"/>
      <c r="C11" s="76"/>
      <c r="D11" s="61"/>
      <c r="E11" s="61"/>
      <c r="F11" s="77">
        <f t="shared" si="0"/>
        <v>0</v>
      </c>
      <c r="G11" s="78">
        <f t="shared" si="1"/>
        <v>0</v>
      </c>
    </row>
    <row r="12" spans="1:7" ht="15.75">
      <c r="A12" s="75"/>
      <c r="B12" s="76"/>
      <c r="C12" s="76"/>
      <c r="D12" s="61"/>
      <c r="E12" s="61"/>
      <c r="F12" s="77">
        <f t="shared" si="0"/>
        <v>0</v>
      </c>
      <c r="G12" s="78">
        <f t="shared" si="1"/>
        <v>0</v>
      </c>
    </row>
    <row r="13" spans="1:7" ht="15.75">
      <c r="A13" s="75"/>
      <c r="B13" s="76"/>
      <c r="C13" s="76"/>
      <c r="D13" s="61"/>
      <c r="E13" s="61"/>
      <c r="F13" s="77">
        <f t="shared" si="0"/>
        <v>0</v>
      </c>
      <c r="G13" s="78">
        <f t="shared" si="1"/>
        <v>0</v>
      </c>
    </row>
    <row r="14" spans="1:7" ht="15.75">
      <c r="A14" s="75"/>
      <c r="B14" s="76"/>
      <c r="C14" s="76"/>
      <c r="D14" s="61"/>
      <c r="E14" s="61"/>
      <c r="F14" s="77">
        <f t="shared" si="0"/>
        <v>0</v>
      </c>
      <c r="G14" s="78">
        <f t="shared" si="1"/>
        <v>0</v>
      </c>
    </row>
    <row r="15" spans="1:7" ht="15.75">
      <c r="A15" s="75"/>
      <c r="B15" s="76"/>
      <c r="C15" s="76"/>
      <c r="D15" s="61"/>
      <c r="E15" s="61"/>
      <c r="F15" s="77">
        <f t="shared" si="0"/>
        <v>0</v>
      </c>
      <c r="G15" s="78">
        <f t="shared" si="1"/>
        <v>0</v>
      </c>
    </row>
    <row r="16" spans="1:7" ht="15.75">
      <c r="A16" s="75"/>
      <c r="B16" s="76"/>
      <c r="C16" s="76"/>
      <c r="D16" s="61"/>
      <c r="E16" s="61"/>
      <c r="F16" s="77">
        <f t="shared" si="0"/>
        <v>0</v>
      </c>
      <c r="G16" s="78">
        <f t="shared" si="1"/>
        <v>0</v>
      </c>
    </row>
    <row r="17" spans="1:7" ht="15.75">
      <c r="A17" s="75"/>
      <c r="B17" s="76"/>
      <c r="C17" s="76"/>
      <c r="D17" s="61"/>
      <c r="E17" s="61"/>
      <c r="F17" s="77">
        <f t="shared" si="0"/>
        <v>0</v>
      </c>
      <c r="G17" s="78">
        <f t="shared" si="1"/>
        <v>0</v>
      </c>
    </row>
    <row r="18" spans="1:7" ht="15.75">
      <c r="A18" s="75"/>
      <c r="B18" s="76"/>
      <c r="C18" s="76"/>
      <c r="D18" s="61"/>
      <c r="E18" s="61"/>
      <c r="F18" s="77">
        <f t="shared" si="0"/>
        <v>0</v>
      </c>
      <c r="G18" s="78">
        <f t="shared" si="1"/>
        <v>0</v>
      </c>
    </row>
    <row r="19" spans="1:7" ht="15.75">
      <c r="A19" s="75"/>
      <c r="B19" s="76"/>
      <c r="C19" s="76"/>
      <c r="D19" s="61"/>
      <c r="E19" s="61"/>
      <c r="F19" s="77">
        <f t="shared" si="0"/>
        <v>0</v>
      </c>
      <c r="G19" s="78">
        <f t="shared" si="1"/>
        <v>0</v>
      </c>
    </row>
    <row r="20" spans="1:7" ht="15.75">
      <c r="A20" s="75"/>
      <c r="B20" s="76"/>
      <c r="C20" s="76"/>
      <c r="D20" s="61"/>
      <c r="E20" s="61"/>
      <c r="F20" s="77">
        <f t="shared" si="0"/>
        <v>0</v>
      </c>
      <c r="G20" s="78">
        <f t="shared" si="1"/>
        <v>0</v>
      </c>
    </row>
    <row r="21" spans="1:7" ht="15.75">
      <c r="A21" s="75"/>
      <c r="B21" s="76"/>
      <c r="C21" s="76"/>
      <c r="D21" s="61"/>
      <c r="E21" s="61"/>
      <c r="F21" s="77">
        <f t="shared" si="0"/>
        <v>0</v>
      </c>
      <c r="G21" s="78">
        <f t="shared" si="1"/>
        <v>0</v>
      </c>
    </row>
    <row r="22" spans="1:7" ht="15.75">
      <c r="A22" s="75"/>
      <c r="B22" s="76"/>
      <c r="C22" s="76"/>
      <c r="D22" s="61"/>
      <c r="E22" s="61"/>
      <c r="F22" s="77">
        <f t="shared" si="0"/>
        <v>0</v>
      </c>
      <c r="G22" s="78">
        <f t="shared" si="1"/>
        <v>0</v>
      </c>
    </row>
    <row r="23" spans="1:7" ht="15.75">
      <c r="A23" s="75"/>
      <c r="B23" s="76"/>
      <c r="C23" s="76"/>
      <c r="D23" s="61"/>
      <c r="E23" s="61"/>
      <c r="F23" s="77">
        <f t="shared" si="0"/>
        <v>0</v>
      </c>
      <c r="G23" s="78">
        <f t="shared" si="1"/>
        <v>0</v>
      </c>
    </row>
    <row r="24" spans="1:7" ht="15.75">
      <c r="A24" s="75"/>
      <c r="B24" s="76"/>
      <c r="C24" s="76"/>
      <c r="D24" s="61"/>
      <c r="E24" s="61"/>
      <c r="F24" s="77">
        <f t="shared" si="0"/>
        <v>0</v>
      </c>
      <c r="G24" s="78">
        <f t="shared" si="1"/>
        <v>0</v>
      </c>
    </row>
    <row r="25" spans="1:7" ht="15.75">
      <c r="A25" s="75"/>
      <c r="B25" s="76"/>
      <c r="C25" s="76"/>
      <c r="D25" s="61"/>
      <c r="E25" s="61"/>
      <c r="F25" s="77">
        <f t="shared" si="0"/>
        <v>0</v>
      </c>
      <c r="G25" s="78">
        <f t="shared" si="1"/>
        <v>0</v>
      </c>
    </row>
    <row r="26" spans="1:7" ht="15.75">
      <c r="A26" s="75"/>
      <c r="B26" s="76"/>
      <c r="C26" s="76"/>
      <c r="D26" s="61"/>
      <c r="E26" s="61"/>
      <c r="F26" s="77">
        <f t="shared" si="0"/>
        <v>0</v>
      </c>
      <c r="G26" s="78">
        <f t="shared" si="1"/>
        <v>0</v>
      </c>
    </row>
    <row r="27" spans="1:7" ht="15.75">
      <c r="A27" s="75"/>
      <c r="B27" s="76"/>
      <c r="C27" s="76"/>
      <c r="D27" s="61"/>
      <c r="E27" s="61"/>
      <c r="F27" s="77">
        <f t="shared" si="0"/>
        <v>0</v>
      </c>
      <c r="G27" s="78">
        <f t="shared" si="1"/>
        <v>0</v>
      </c>
    </row>
    <row r="28" spans="1:7" ht="15.75">
      <c r="A28" s="75"/>
      <c r="B28" s="76"/>
      <c r="C28" s="76"/>
      <c r="D28" s="61"/>
      <c r="E28" s="61"/>
      <c r="F28" s="77">
        <f t="shared" si="0"/>
        <v>0</v>
      </c>
      <c r="G28" s="78">
        <f t="shared" si="1"/>
        <v>0</v>
      </c>
    </row>
    <row r="29" spans="1:7" ht="15.75">
      <c r="A29" s="75"/>
      <c r="B29" s="76"/>
      <c r="C29" s="76"/>
      <c r="D29" s="61"/>
      <c r="E29" s="61"/>
      <c r="F29" s="77">
        <f t="shared" si="0"/>
        <v>0</v>
      </c>
      <c r="G29" s="78">
        <f t="shared" si="1"/>
        <v>0</v>
      </c>
    </row>
    <row r="30" spans="1:7" ht="15.75">
      <c r="A30" s="75"/>
      <c r="B30" s="76"/>
      <c r="C30" s="76"/>
      <c r="D30" s="61"/>
      <c r="E30" s="61"/>
      <c r="F30" s="77">
        <f t="shared" si="0"/>
        <v>0</v>
      </c>
      <c r="G30" s="78">
        <f t="shared" si="1"/>
        <v>0</v>
      </c>
    </row>
    <row r="31" spans="1:7" ht="15.75">
      <c r="A31" s="75"/>
      <c r="B31" s="76"/>
      <c r="C31" s="76"/>
      <c r="D31" s="61"/>
      <c r="E31" s="61"/>
      <c r="F31" s="77">
        <f t="shared" si="0"/>
        <v>0</v>
      </c>
      <c r="G31" s="78">
        <f t="shared" si="1"/>
        <v>0</v>
      </c>
    </row>
    <row r="32" spans="1:7" ht="15.75">
      <c r="A32" s="75"/>
      <c r="B32" s="76"/>
      <c r="C32" s="76"/>
      <c r="D32" s="61"/>
      <c r="E32" s="61"/>
      <c r="F32" s="77">
        <f t="shared" si="0"/>
        <v>0</v>
      </c>
      <c r="G32" s="78">
        <f t="shared" si="1"/>
        <v>0</v>
      </c>
    </row>
    <row r="33" spans="1:7" ht="15.75">
      <c r="A33" s="75"/>
      <c r="B33" s="76"/>
      <c r="C33" s="76"/>
      <c r="D33" s="61"/>
      <c r="E33" s="61"/>
      <c r="F33" s="77">
        <f t="shared" si="0"/>
        <v>0</v>
      </c>
      <c r="G33" s="78">
        <f t="shared" si="1"/>
        <v>0</v>
      </c>
    </row>
    <row r="34" spans="1:7" ht="16.5" thickBot="1">
      <c r="A34" s="79"/>
      <c r="B34" s="76"/>
      <c r="C34" s="76"/>
      <c r="D34" s="61"/>
      <c r="E34" s="61"/>
      <c r="F34" s="77">
        <f t="shared" si="0"/>
        <v>0</v>
      </c>
      <c r="G34" s="78">
        <f t="shared" si="1"/>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2:W98"/>
  <sheetViews>
    <sheetView zoomScalePageLayoutView="0" workbookViewId="0" topLeftCell="B1">
      <selection activeCell="B1" sqref="B1"/>
    </sheetView>
  </sheetViews>
  <sheetFormatPr defaultColWidth="9.140625" defaultRowHeight="15"/>
  <cols>
    <col min="1" max="1" width="9.140625" style="19" hidden="1" customWidth="1"/>
    <col min="2" max="2" width="13.00390625" style="0" customWidth="1"/>
    <col min="3" max="14" width="18.7109375" style="0" customWidth="1"/>
    <col min="15" max="15" width="18.7109375" style="22" customWidth="1"/>
  </cols>
  <sheetData>
    <row r="2" spans="3:23" ht="15.75" thickBot="1">
      <c r="C2" s="2"/>
      <c r="D2" s="1"/>
      <c r="E2" s="1"/>
      <c r="F2" s="2"/>
      <c r="G2" s="2"/>
      <c r="H2" s="1"/>
      <c r="I2" s="2"/>
      <c r="J2" s="2"/>
      <c r="K2" s="1"/>
      <c r="L2" s="1"/>
      <c r="M2" s="1"/>
      <c r="N2" s="1"/>
      <c r="O2" s="23"/>
      <c r="P2" s="1"/>
      <c r="Q2" s="1"/>
      <c r="R2" s="1"/>
      <c r="S2" s="1"/>
      <c r="T2" s="1"/>
      <c r="U2" s="1"/>
      <c r="V2" s="1"/>
      <c r="W2" s="1"/>
    </row>
    <row r="3" spans="1:23" s="9" customFormat="1" ht="126.75" thickBot="1">
      <c r="A3" s="20"/>
      <c r="B3" s="73" t="s">
        <v>0</v>
      </c>
      <c r="C3" s="73" t="s">
        <v>42</v>
      </c>
      <c r="D3" s="73" t="s">
        <v>48</v>
      </c>
      <c r="E3" s="73" t="s">
        <v>49</v>
      </c>
      <c r="F3" s="74" t="s">
        <v>69</v>
      </c>
      <c r="G3" s="73" t="s">
        <v>40</v>
      </c>
      <c r="H3" s="73" t="s">
        <v>75</v>
      </c>
      <c r="I3" s="73" t="s">
        <v>52</v>
      </c>
      <c r="J3" s="73" t="s">
        <v>23</v>
      </c>
      <c r="K3" s="73" t="s">
        <v>51</v>
      </c>
      <c r="L3" s="73" t="s">
        <v>38</v>
      </c>
      <c r="M3" s="73" t="s">
        <v>73</v>
      </c>
      <c r="N3" s="73" t="s">
        <v>20</v>
      </c>
      <c r="O3" s="80" t="s">
        <v>21</v>
      </c>
      <c r="P3" s="10"/>
      <c r="Q3" s="10"/>
      <c r="R3" s="10"/>
      <c r="S3" s="10"/>
      <c r="T3" s="10"/>
      <c r="U3" s="10"/>
      <c r="V3" s="10"/>
      <c r="W3" s="10"/>
    </row>
    <row r="4" spans="1:23" ht="15.75">
      <c r="A4" s="19">
        <v>2</v>
      </c>
      <c r="B4" s="81" t="str">
        <f>VLOOKUP(A4,Setup!A$4:B$13,2)</f>
        <v>Beef Cattle</v>
      </c>
      <c r="C4" s="82" t="str">
        <f>VLOOKUP(A4,Setup!A$4:E$14,3)</f>
        <v>lb</v>
      </c>
      <c r="D4" s="83">
        <f>VLOOKUP(A4,Setup!A$4:E$14,4)</f>
        <v>0.1693181818181818</v>
      </c>
      <c r="E4" s="83">
        <f>VLOOKUP(A4,Setup!A$4:E$14,5)</f>
        <v>0.12121212121212122</v>
      </c>
      <c r="F4" s="84" t="s">
        <v>18</v>
      </c>
      <c r="G4" s="58">
        <v>250</v>
      </c>
      <c r="H4" s="85">
        <v>0</v>
      </c>
      <c r="I4" s="86">
        <v>1</v>
      </c>
      <c r="J4" s="87">
        <v>400</v>
      </c>
      <c r="K4" s="88">
        <f aca="true" t="shared" si="0" ref="K4:K34">_xlfn.IFERROR(J4+H4*G4+(D4+E4)*G4/I4,0)</f>
        <v>472.63257575757575</v>
      </c>
      <c r="L4" s="89">
        <v>650</v>
      </c>
      <c r="M4" s="88">
        <f>_xlfn.IFERROR(L4-K4,0)</f>
        <v>177.36742424242425</v>
      </c>
      <c r="N4" s="90">
        <v>4</v>
      </c>
      <c r="O4" s="91">
        <f>N4*M4</f>
        <v>709.469696969697</v>
      </c>
      <c r="P4" s="1"/>
      <c r="Q4" s="1"/>
      <c r="R4" s="1"/>
      <c r="S4" s="1"/>
      <c r="T4" s="1"/>
      <c r="U4" s="1"/>
      <c r="V4" s="1"/>
      <c r="W4" s="1"/>
    </row>
    <row r="5" spans="1:23" ht="15.75">
      <c r="A5" s="19">
        <v>3</v>
      </c>
      <c r="B5" s="81" t="str">
        <f>VLOOKUP(A5,Setup!A$4:B$13,2)</f>
        <v>Hog</v>
      </c>
      <c r="C5" s="82" t="str">
        <f>VLOOKUP(A5,Setup!A$4:E$14,3)</f>
        <v>lb</v>
      </c>
      <c r="D5" s="83">
        <f>VLOOKUP(A5,Setup!A$4:E$14,4)</f>
        <v>0.0989</v>
      </c>
      <c r="E5" s="83">
        <f>VLOOKUP(A5,Setup!A$4:E$14,5)</f>
        <v>0.12</v>
      </c>
      <c r="F5" s="84" t="s">
        <v>18</v>
      </c>
      <c r="G5" s="58">
        <v>100</v>
      </c>
      <c r="H5" s="92">
        <v>0</v>
      </c>
      <c r="I5" s="86">
        <v>1</v>
      </c>
      <c r="J5" s="93">
        <v>60</v>
      </c>
      <c r="K5" s="88">
        <f t="shared" si="0"/>
        <v>81.89</v>
      </c>
      <c r="L5" s="89">
        <v>120</v>
      </c>
      <c r="M5" s="88">
        <f aca="true" t="shared" si="1" ref="M5:M34">_xlfn.IFERROR(L5-K5,0)</f>
        <v>38.11</v>
      </c>
      <c r="N5" s="90">
        <v>96</v>
      </c>
      <c r="O5" s="91">
        <f aca="true" t="shared" si="2" ref="O5:O34">N5*M5</f>
        <v>3658.56</v>
      </c>
      <c r="P5" s="1"/>
      <c r="Q5" s="1"/>
      <c r="R5" s="1"/>
      <c r="S5" s="1"/>
      <c r="T5" s="1"/>
      <c r="U5" s="1"/>
      <c r="V5" s="1"/>
      <c r="W5" s="1"/>
    </row>
    <row r="6" spans="1:23" ht="15.75">
      <c r="A6" s="19">
        <v>4</v>
      </c>
      <c r="B6" s="81" t="str">
        <f>VLOOKUP(A6,Setup!A$4:B$13,2)</f>
        <v>Rabbit</v>
      </c>
      <c r="C6" s="82" t="str">
        <f>VLOOKUP(A6,Setup!A$4:E$14,3)</f>
        <v>lb</v>
      </c>
      <c r="D6" s="83">
        <f>VLOOKUP(A6,Setup!A$4:E$14,4)</f>
        <v>0.3477777777777778</v>
      </c>
      <c r="E6" s="83">
        <f>VLOOKUP(A6,Setup!A$4:E$14,5)</f>
        <v>0.6666666666666666</v>
      </c>
      <c r="F6" s="84" t="s">
        <v>22</v>
      </c>
      <c r="G6" s="58">
        <v>4</v>
      </c>
      <c r="H6" s="92">
        <v>0</v>
      </c>
      <c r="I6" s="86">
        <v>1</v>
      </c>
      <c r="J6" s="93">
        <v>4</v>
      </c>
      <c r="K6" s="88">
        <f t="shared" si="0"/>
        <v>8.057777777777778</v>
      </c>
      <c r="L6" s="89">
        <v>12</v>
      </c>
      <c r="M6" s="88">
        <f t="shared" si="1"/>
        <v>3.942222222222222</v>
      </c>
      <c r="N6" s="90">
        <v>100</v>
      </c>
      <c r="O6" s="91">
        <f t="shared" si="2"/>
        <v>394.22222222222223</v>
      </c>
      <c r="P6" s="1"/>
      <c r="Q6" s="1"/>
      <c r="R6" s="1"/>
      <c r="S6" s="1"/>
      <c r="T6" s="1"/>
      <c r="U6" s="1"/>
      <c r="V6" s="1"/>
      <c r="W6" s="1"/>
    </row>
    <row r="7" spans="1:23" ht="15.75">
      <c r="A7" s="19">
        <v>5</v>
      </c>
      <c r="B7" s="81" t="str">
        <f>VLOOKUP(A7,Setup!A$4:B$13,2)</f>
        <v>Turkey</v>
      </c>
      <c r="C7" s="82" t="str">
        <f>VLOOKUP(A7,Setup!A$4:E$14,3)</f>
        <v>lb</v>
      </c>
      <c r="D7" s="83">
        <f>VLOOKUP(A7,Setup!A$4:E$14,4)</f>
        <v>0.1325</v>
      </c>
      <c r="E7" s="83">
        <f>VLOOKUP(A7,Setup!A$4:E$14,5)</f>
        <v>0.6428571428571429</v>
      </c>
      <c r="F7" s="84" t="s">
        <v>50</v>
      </c>
      <c r="G7" s="58">
        <v>12</v>
      </c>
      <c r="H7" s="92">
        <v>0</v>
      </c>
      <c r="I7" s="86">
        <v>1</v>
      </c>
      <c r="J7" s="93">
        <v>10</v>
      </c>
      <c r="K7" s="88">
        <f t="shared" si="0"/>
        <v>19.304285714285715</v>
      </c>
      <c r="L7" s="89">
        <v>25</v>
      </c>
      <c r="M7" s="88">
        <f t="shared" si="1"/>
        <v>5.695714285714285</v>
      </c>
      <c r="N7" s="90">
        <v>30</v>
      </c>
      <c r="O7" s="91">
        <f t="shared" si="2"/>
        <v>170.87142857142854</v>
      </c>
      <c r="P7" s="1"/>
      <c r="Q7" s="1"/>
      <c r="R7" s="1"/>
      <c r="S7" s="1"/>
      <c r="T7" s="1"/>
      <c r="U7" s="1"/>
      <c r="V7" s="1"/>
      <c r="W7" s="1"/>
    </row>
    <row r="8" spans="1:23" ht="15.75">
      <c r="A8" s="19">
        <v>5</v>
      </c>
      <c r="B8" s="81" t="str">
        <f>VLOOKUP(A8,Setup!A$4:B$13,2)</f>
        <v>Turkey</v>
      </c>
      <c r="C8" s="82" t="str">
        <f>VLOOKUP(A8,Setup!A$4:E$14,3)</f>
        <v>lb</v>
      </c>
      <c r="D8" s="83">
        <f>VLOOKUP(A8,Setup!A$4:E$14,4)</f>
        <v>0.1325</v>
      </c>
      <c r="E8" s="83">
        <f>VLOOKUP(A8,Setup!A$4:E$14,5)</f>
        <v>0.6428571428571429</v>
      </c>
      <c r="F8" s="84" t="s">
        <v>50</v>
      </c>
      <c r="G8" s="58">
        <v>16</v>
      </c>
      <c r="H8" s="92">
        <v>0</v>
      </c>
      <c r="I8" s="86">
        <v>1</v>
      </c>
      <c r="J8" s="93">
        <v>12</v>
      </c>
      <c r="K8" s="88">
        <f t="shared" si="0"/>
        <v>24.405714285714286</v>
      </c>
      <c r="L8" s="89">
        <v>32</v>
      </c>
      <c r="M8" s="88">
        <f t="shared" si="1"/>
        <v>7.594285714285714</v>
      </c>
      <c r="N8" s="90">
        <v>20</v>
      </c>
      <c r="O8" s="91">
        <f t="shared" si="2"/>
        <v>151.8857142857143</v>
      </c>
      <c r="P8" s="1"/>
      <c r="Q8" s="1"/>
      <c r="R8" s="1"/>
      <c r="S8" s="1"/>
      <c r="T8" s="1"/>
      <c r="U8" s="1"/>
      <c r="V8" s="1"/>
      <c r="W8" s="1"/>
    </row>
    <row r="9" spans="1:23" ht="15.75">
      <c r="A9" s="19">
        <v>5</v>
      </c>
      <c r="B9" s="81" t="str">
        <f>VLOOKUP(A9,Setup!A$4:B$13,2)</f>
        <v>Turkey</v>
      </c>
      <c r="C9" s="82" t="str">
        <f>VLOOKUP(A9,Setup!A$4:E$14,3)</f>
        <v>lb</v>
      </c>
      <c r="D9" s="83">
        <f>VLOOKUP(A9,Setup!A$4:E$14,4)</f>
        <v>0.1325</v>
      </c>
      <c r="E9" s="83">
        <f>VLOOKUP(A9,Setup!A$4:E$14,5)</f>
        <v>0.6428571428571429</v>
      </c>
      <c r="F9" s="84" t="s">
        <v>53</v>
      </c>
      <c r="G9" s="58">
        <v>1</v>
      </c>
      <c r="H9" s="92">
        <v>3.2</v>
      </c>
      <c r="I9" s="86">
        <v>0.53</v>
      </c>
      <c r="J9" s="93">
        <v>0.8</v>
      </c>
      <c r="K9" s="88">
        <f t="shared" si="0"/>
        <v>5.462938005390836</v>
      </c>
      <c r="L9" s="89">
        <v>6</v>
      </c>
      <c r="M9" s="88">
        <f t="shared" si="1"/>
        <v>0.5370619946091644</v>
      </c>
      <c r="N9" s="90">
        <v>500</v>
      </c>
      <c r="O9" s="91">
        <f t="shared" si="2"/>
        <v>268.5309973045822</v>
      </c>
      <c r="P9" s="1"/>
      <c r="Q9" s="1"/>
      <c r="R9" s="1"/>
      <c r="S9" s="1"/>
      <c r="T9" s="1"/>
      <c r="U9" s="1"/>
      <c r="V9" s="1"/>
      <c r="W9" s="1"/>
    </row>
    <row r="10" spans="1:23" ht="15.75">
      <c r="A10" s="19">
        <v>5</v>
      </c>
      <c r="B10" s="81" t="str">
        <f>VLOOKUP(A10,Setup!A$4:B$13,2)</f>
        <v>Turkey</v>
      </c>
      <c r="C10" s="82" t="str">
        <f>VLOOKUP(A10,Setup!A$4:E$14,3)</f>
        <v>lb</v>
      </c>
      <c r="D10" s="83">
        <f>VLOOKUP(A10,Setup!A$4:E$14,4)</f>
        <v>0.1325</v>
      </c>
      <c r="E10" s="83">
        <f>VLOOKUP(A10,Setup!A$4:E$14,5)</f>
        <v>0.6428571428571429</v>
      </c>
      <c r="F10" s="84" t="s">
        <v>58</v>
      </c>
      <c r="G10" s="58">
        <v>1</v>
      </c>
      <c r="H10" s="92">
        <v>0</v>
      </c>
      <c r="I10" s="86">
        <v>1</v>
      </c>
      <c r="J10" s="93">
        <v>0.8</v>
      </c>
      <c r="K10" s="88">
        <f t="shared" si="0"/>
        <v>1.575357142857143</v>
      </c>
      <c r="L10" s="89">
        <v>2.2</v>
      </c>
      <c r="M10" s="88">
        <f t="shared" si="1"/>
        <v>0.6246428571428573</v>
      </c>
      <c r="N10" s="90">
        <v>150</v>
      </c>
      <c r="O10" s="91">
        <f t="shared" si="2"/>
        <v>93.6964285714286</v>
      </c>
      <c r="P10" s="1"/>
      <c r="Q10" s="1"/>
      <c r="R10" s="1"/>
      <c r="S10" s="1"/>
      <c r="T10" s="1"/>
      <c r="U10" s="1"/>
      <c r="V10" s="1"/>
      <c r="W10" s="1"/>
    </row>
    <row r="11" spans="1:23" ht="15.75">
      <c r="A11" s="19">
        <v>5</v>
      </c>
      <c r="B11" s="81" t="str">
        <f>VLOOKUP(A11,Setup!A$4:B$13,2)</f>
        <v>Turkey</v>
      </c>
      <c r="C11" s="82" t="str">
        <f>VLOOKUP(A11,Setup!A$4:E$14,3)</f>
        <v>lb</v>
      </c>
      <c r="D11" s="83">
        <f>VLOOKUP(A11,Setup!A$4:E$14,4)</f>
        <v>0.1325</v>
      </c>
      <c r="E11" s="83">
        <f>VLOOKUP(A11,Setup!A$4:E$14,5)</f>
        <v>0.6428571428571429</v>
      </c>
      <c r="F11" s="84" t="s">
        <v>53</v>
      </c>
      <c r="G11" s="58">
        <v>1</v>
      </c>
      <c r="H11" s="92">
        <v>1.14</v>
      </c>
      <c r="I11" s="86">
        <v>0.93</v>
      </c>
      <c r="J11" s="93">
        <v>0.8</v>
      </c>
      <c r="K11" s="88">
        <f t="shared" si="0"/>
        <v>2.7737173579109062</v>
      </c>
      <c r="L11" s="89">
        <v>6</v>
      </c>
      <c r="M11" s="88">
        <f t="shared" si="1"/>
        <v>3.2262826420890938</v>
      </c>
      <c r="N11" s="90">
        <v>500</v>
      </c>
      <c r="O11" s="91">
        <f t="shared" si="2"/>
        <v>1613.1413210445469</v>
      </c>
      <c r="P11" s="1"/>
      <c r="Q11" s="1"/>
      <c r="R11" s="1"/>
      <c r="S11" s="1"/>
      <c r="T11" s="1"/>
      <c r="U11" s="1"/>
      <c r="V11" s="1"/>
      <c r="W11" s="1"/>
    </row>
    <row r="12" spans="1:23" ht="15.75">
      <c r="A12" s="19">
        <v>5</v>
      </c>
      <c r="B12" s="81" t="str">
        <f>VLOOKUP(A12,Setup!A$4:B$13,2)</f>
        <v>Turkey</v>
      </c>
      <c r="C12" s="82" t="str">
        <f>VLOOKUP(A12,Setup!A$4:E$14,3)</f>
        <v>lb</v>
      </c>
      <c r="D12" s="83">
        <f>VLOOKUP(A12,Setup!A$4:E$14,4)</f>
        <v>0.1325</v>
      </c>
      <c r="E12" s="83">
        <f>VLOOKUP(A12,Setup!A$4:E$14,5)</f>
        <v>0.6428571428571429</v>
      </c>
      <c r="F12" s="84" t="s">
        <v>58</v>
      </c>
      <c r="G12" s="58">
        <v>1</v>
      </c>
      <c r="H12" s="92">
        <v>1.14</v>
      </c>
      <c r="I12" s="86">
        <v>0.93</v>
      </c>
      <c r="J12" s="93">
        <v>0.8</v>
      </c>
      <c r="K12" s="88">
        <f t="shared" si="0"/>
        <v>2.7737173579109062</v>
      </c>
      <c r="L12" s="89">
        <v>2.2</v>
      </c>
      <c r="M12" s="88">
        <f t="shared" si="1"/>
        <v>-0.5737173579109061</v>
      </c>
      <c r="N12" s="90">
        <v>150</v>
      </c>
      <c r="O12" s="91">
        <f t="shared" si="2"/>
        <v>-86.05760368663591</v>
      </c>
      <c r="P12" s="1"/>
      <c r="Q12" s="1"/>
      <c r="R12" s="1"/>
      <c r="S12" s="1"/>
      <c r="T12" s="1"/>
      <c r="U12" s="1"/>
      <c r="V12" s="1"/>
      <c r="W12" s="1"/>
    </row>
    <row r="13" spans="1:23" ht="15.75">
      <c r="A13" s="19">
        <v>1</v>
      </c>
      <c r="B13" s="81" t="str">
        <f>VLOOKUP(A13,Setup!A$4:B$13,2)</f>
        <v>Product Category</v>
      </c>
      <c r="C13" s="82" t="str">
        <f>VLOOKUP(A13,Setup!A$4:E$14,3)</f>
        <v>Weight unit of product returned from slaughter</v>
      </c>
      <c r="D13" s="83" t="str">
        <f>VLOOKUP(A13,Setup!A$4:E$14,4)</f>
        <v>Transport  cost per weight unit</v>
      </c>
      <c r="E13" s="83" t="str">
        <f>VLOOKUP(A13,Setup!A$4:E$14,5)</f>
        <v>Slaughter cost per weight unit</v>
      </c>
      <c r="F13" s="84" t="s">
        <v>24</v>
      </c>
      <c r="G13" s="58">
        <v>0</v>
      </c>
      <c r="H13" s="92">
        <v>0</v>
      </c>
      <c r="I13" s="86">
        <v>1</v>
      </c>
      <c r="J13" s="93">
        <v>0</v>
      </c>
      <c r="K13" s="88">
        <f t="shared" si="0"/>
        <v>0</v>
      </c>
      <c r="L13" s="89"/>
      <c r="M13" s="88">
        <f t="shared" si="1"/>
        <v>0</v>
      </c>
      <c r="N13" s="90"/>
      <c r="O13" s="91">
        <f t="shared" si="2"/>
        <v>0</v>
      </c>
      <c r="P13" s="1"/>
      <c r="Q13" s="1"/>
      <c r="R13" s="1"/>
      <c r="S13" s="1"/>
      <c r="T13" s="1"/>
      <c r="U13" s="1"/>
      <c r="V13" s="1"/>
      <c r="W13" s="1"/>
    </row>
    <row r="14" spans="1:23" ht="15.75">
      <c r="A14" s="19">
        <v>1</v>
      </c>
      <c r="B14" s="81" t="str">
        <f>VLOOKUP(A14,Setup!A$4:B$13,2)</f>
        <v>Product Category</v>
      </c>
      <c r="C14" s="82" t="str">
        <f>VLOOKUP(A14,Setup!A$4:E$14,3)</f>
        <v>Weight unit of product returned from slaughter</v>
      </c>
      <c r="D14" s="83" t="str">
        <f>VLOOKUP(A14,Setup!A$4:E$14,4)</f>
        <v>Transport  cost per weight unit</v>
      </c>
      <c r="E14" s="83" t="str">
        <f>VLOOKUP(A14,Setup!A$4:E$14,5)</f>
        <v>Slaughter cost per weight unit</v>
      </c>
      <c r="F14" s="84" t="s">
        <v>24</v>
      </c>
      <c r="G14" s="58">
        <v>0</v>
      </c>
      <c r="H14" s="92">
        <v>0</v>
      </c>
      <c r="I14" s="86">
        <v>1</v>
      </c>
      <c r="J14" s="93">
        <v>0</v>
      </c>
      <c r="K14" s="88">
        <f t="shared" si="0"/>
        <v>0</v>
      </c>
      <c r="L14" s="89"/>
      <c r="M14" s="88">
        <f t="shared" si="1"/>
        <v>0</v>
      </c>
      <c r="N14" s="90"/>
      <c r="O14" s="91">
        <f t="shared" si="2"/>
        <v>0</v>
      </c>
      <c r="P14" s="1"/>
      <c r="Q14" s="1"/>
      <c r="R14" s="1"/>
      <c r="S14" s="1"/>
      <c r="T14" s="1"/>
      <c r="U14" s="1"/>
      <c r="V14" s="1"/>
      <c r="W14" s="1"/>
    </row>
    <row r="15" spans="1:23" ht="15.75">
      <c r="A15" s="19">
        <v>1</v>
      </c>
      <c r="B15" s="81" t="str">
        <f>VLOOKUP(A15,Setup!A$4:B$13,2)</f>
        <v>Product Category</v>
      </c>
      <c r="C15" s="82" t="str">
        <f>VLOOKUP(A15,Setup!A$4:E$14,3)</f>
        <v>Weight unit of product returned from slaughter</v>
      </c>
      <c r="D15" s="83" t="str">
        <f>VLOOKUP(A15,Setup!A$4:E$14,4)</f>
        <v>Transport  cost per weight unit</v>
      </c>
      <c r="E15" s="83" t="str">
        <f>VLOOKUP(A15,Setup!A$4:E$14,5)</f>
        <v>Slaughter cost per weight unit</v>
      </c>
      <c r="F15" s="84" t="s">
        <v>24</v>
      </c>
      <c r="G15" s="58">
        <v>0</v>
      </c>
      <c r="H15" s="92">
        <v>0</v>
      </c>
      <c r="I15" s="86">
        <v>1</v>
      </c>
      <c r="J15" s="93">
        <v>0</v>
      </c>
      <c r="K15" s="88">
        <f t="shared" si="0"/>
        <v>0</v>
      </c>
      <c r="L15" s="89"/>
      <c r="M15" s="88">
        <f t="shared" si="1"/>
        <v>0</v>
      </c>
      <c r="N15" s="90"/>
      <c r="O15" s="91">
        <f t="shared" si="2"/>
        <v>0</v>
      </c>
      <c r="P15" s="1"/>
      <c r="Q15" s="1"/>
      <c r="R15" s="1"/>
      <c r="S15" s="1"/>
      <c r="T15" s="1"/>
      <c r="U15" s="1"/>
      <c r="V15" s="1"/>
      <c r="W15" s="1"/>
    </row>
    <row r="16" spans="1:23" ht="15.75">
      <c r="A16" s="19">
        <v>1</v>
      </c>
      <c r="B16" s="81" t="str">
        <f>VLOOKUP(A16,Setup!A$4:B$13,2)</f>
        <v>Product Category</v>
      </c>
      <c r="C16" s="82" t="str">
        <f>VLOOKUP(A16,Setup!A$4:E$14,3)</f>
        <v>Weight unit of product returned from slaughter</v>
      </c>
      <c r="D16" s="83" t="str">
        <f>VLOOKUP(A16,Setup!A$4:E$14,4)</f>
        <v>Transport  cost per weight unit</v>
      </c>
      <c r="E16" s="83" t="str">
        <f>VLOOKUP(A16,Setup!A$4:E$14,5)</f>
        <v>Slaughter cost per weight unit</v>
      </c>
      <c r="F16" s="84" t="s">
        <v>24</v>
      </c>
      <c r="G16" s="58">
        <v>0</v>
      </c>
      <c r="H16" s="92">
        <v>0</v>
      </c>
      <c r="I16" s="86">
        <v>1</v>
      </c>
      <c r="J16" s="93">
        <v>0</v>
      </c>
      <c r="K16" s="88">
        <f t="shared" si="0"/>
        <v>0</v>
      </c>
      <c r="L16" s="89"/>
      <c r="M16" s="88">
        <f t="shared" si="1"/>
        <v>0</v>
      </c>
      <c r="N16" s="90"/>
      <c r="O16" s="91">
        <f t="shared" si="2"/>
        <v>0</v>
      </c>
      <c r="P16" s="1"/>
      <c r="Q16" s="1"/>
      <c r="R16" s="1"/>
      <c r="S16" s="1"/>
      <c r="T16" s="1"/>
      <c r="U16" s="1"/>
      <c r="V16" s="1"/>
      <c r="W16" s="1"/>
    </row>
    <row r="17" spans="1:23" ht="15.75">
      <c r="A17" s="19">
        <v>1</v>
      </c>
      <c r="B17" s="81" t="str">
        <f>VLOOKUP(A17,Setup!A$4:B$13,2)</f>
        <v>Product Category</v>
      </c>
      <c r="C17" s="82" t="str">
        <f>VLOOKUP(A17,Setup!A$4:E$14,3)</f>
        <v>Weight unit of product returned from slaughter</v>
      </c>
      <c r="D17" s="83" t="str">
        <f>VLOOKUP(A17,Setup!A$4:E$14,4)</f>
        <v>Transport  cost per weight unit</v>
      </c>
      <c r="E17" s="83" t="str">
        <f>VLOOKUP(A17,Setup!A$4:E$14,5)</f>
        <v>Slaughter cost per weight unit</v>
      </c>
      <c r="F17" s="84" t="s">
        <v>24</v>
      </c>
      <c r="G17" s="58">
        <v>0</v>
      </c>
      <c r="H17" s="92">
        <v>0</v>
      </c>
      <c r="I17" s="86">
        <v>1</v>
      </c>
      <c r="J17" s="93">
        <v>0</v>
      </c>
      <c r="K17" s="88">
        <f t="shared" si="0"/>
        <v>0</v>
      </c>
      <c r="L17" s="89"/>
      <c r="M17" s="88">
        <f t="shared" si="1"/>
        <v>0</v>
      </c>
      <c r="N17" s="90"/>
      <c r="O17" s="91">
        <f t="shared" si="2"/>
        <v>0</v>
      </c>
      <c r="P17" s="1"/>
      <c r="Q17" s="1"/>
      <c r="R17" s="1"/>
      <c r="S17" s="1"/>
      <c r="T17" s="1"/>
      <c r="U17" s="1"/>
      <c r="V17" s="1"/>
      <c r="W17" s="1"/>
    </row>
    <row r="18" spans="1:23" ht="15.75">
      <c r="A18" s="19">
        <v>1</v>
      </c>
      <c r="B18" s="81" t="str">
        <f>VLOOKUP(A18,Setup!A$4:B$13,2)</f>
        <v>Product Category</v>
      </c>
      <c r="C18" s="82" t="str">
        <f>VLOOKUP(A18,Setup!A$4:E$14,3)</f>
        <v>Weight unit of product returned from slaughter</v>
      </c>
      <c r="D18" s="83" t="str">
        <f>VLOOKUP(A18,Setup!A$4:E$14,4)</f>
        <v>Transport  cost per weight unit</v>
      </c>
      <c r="E18" s="83" t="str">
        <f>VLOOKUP(A18,Setup!A$4:E$14,5)</f>
        <v>Slaughter cost per weight unit</v>
      </c>
      <c r="F18" s="84" t="s">
        <v>24</v>
      </c>
      <c r="G18" s="58">
        <v>0</v>
      </c>
      <c r="H18" s="92">
        <v>0</v>
      </c>
      <c r="I18" s="86">
        <v>1</v>
      </c>
      <c r="J18" s="93">
        <v>0</v>
      </c>
      <c r="K18" s="88">
        <f t="shared" si="0"/>
        <v>0</v>
      </c>
      <c r="L18" s="89"/>
      <c r="M18" s="88">
        <f t="shared" si="1"/>
        <v>0</v>
      </c>
      <c r="N18" s="90"/>
      <c r="O18" s="91">
        <f t="shared" si="2"/>
        <v>0</v>
      </c>
      <c r="P18" s="1"/>
      <c r="Q18" s="1"/>
      <c r="R18" s="1"/>
      <c r="S18" s="1"/>
      <c r="T18" s="1"/>
      <c r="U18" s="1"/>
      <c r="V18" s="1"/>
      <c r="W18" s="1"/>
    </row>
    <row r="19" spans="1:23" ht="15.75">
      <c r="A19" s="19">
        <v>1</v>
      </c>
      <c r="B19" s="81" t="str">
        <f>VLOOKUP(A19,Setup!A$4:B$13,2)</f>
        <v>Product Category</v>
      </c>
      <c r="C19" s="82" t="str">
        <f>VLOOKUP(A19,Setup!A$4:E$14,3)</f>
        <v>Weight unit of product returned from slaughter</v>
      </c>
      <c r="D19" s="83" t="str">
        <f>VLOOKUP(A19,Setup!A$4:E$14,4)</f>
        <v>Transport  cost per weight unit</v>
      </c>
      <c r="E19" s="83" t="str">
        <f>VLOOKUP(A19,Setup!A$4:E$14,5)</f>
        <v>Slaughter cost per weight unit</v>
      </c>
      <c r="F19" s="84" t="s">
        <v>24</v>
      </c>
      <c r="G19" s="58">
        <v>0</v>
      </c>
      <c r="H19" s="92">
        <v>0</v>
      </c>
      <c r="I19" s="86">
        <v>1</v>
      </c>
      <c r="J19" s="93">
        <v>0</v>
      </c>
      <c r="K19" s="88">
        <f t="shared" si="0"/>
        <v>0</v>
      </c>
      <c r="L19" s="89"/>
      <c r="M19" s="88">
        <f t="shared" si="1"/>
        <v>0</v>
      </c>
      <c r="N19" s="90"/>
      <c r="O19" s="91">
        <f t="shared" si="2"/>
        <v>0</v>
      </c>
      <c r="P19" s="1"/>
      <c r="Q19" s="1"/>
      <c r="R19" s="1"/>
      <c r="S19" s="1"/>
      <c r="T19" s="1"/>
      <c r="U19" s="1"/>
      <c r="V19" s="1"/>
      <c r="W19" s="1"/>
    </row>
    <row r="20" spans="1:23" ht="15.75">
      <c r="A20" s="19">
        <v>1</v>
      </c>
      <c r="B20" s="81" t="str">
        <f>VLOOKUP(A20,Setup!A$4:B$13,2)</f>
        <v>Product Category</v>
      </c>
      <c r="C20" s="82" t="str">
        <f>VLOOKUP(A20,Setup!A$4:E$14,3)</f>
        <v>Weight unit of product returned from slaughter</v>
      </c>
      <c r="D20" s="83" t="str">
        <f>VLOOKUP(A20,Setup!A$4:E$14,4)</f>
        <v>Transport  cost per weight unit</v>
      </c>
      <c r="E20" s="83" t="str">
        <f>VLOOKUP(A20,Setup!A$4:E$14,5)</f>
        <v>Slaughter cost per weight unit</v>
      </c>
      <c r="F20" s="84" t="s">
        <v>24</v>
      </c>
      <c r="G20" s="58">
        <v>0</v>
      </c>
      <c r="H20" s="92">
        <v>0</v>
      </c>
      <c r="I20" s="86">
        <v>1</v>
      </c>
      <c r="J20" s="93">
        <v>0</v>
      </c>
      <c r="K20" s="88">
        <f t="shared" si="0"/>
        <v>0</v>
      </c>
      <c r="L20" s="89"/>
      <c r="M20" s="88">
        <f t="shared" si="1"/>
        <v>0</v>
      </c>
      <c r="N20" s="90"/>
      <c r="O20" s="91">
        <f t="shared" si="2"/>
        <v>0</v>
      </c>
      <c r="P20" s="1"/>
      <c r="Q20" s="1"/>
      <c r="R20" s="1"/>
      <c r="S20" s="1"/>
      <c r="T20" s="1"/>
      <c r="U20" s="1"/>
      <c r="V20" s="1"/>
      <c r="W20" s="1"/>
    </row>
    <row r="21" spans="1:23" ht="15.75">
      <c r="A21" s="19">
        <v>1</v>
      </c>
      <c r="B21" s="81" t="str">
        <f>VLOOKUP(A21,Setup!A$4:B$13,2)</f>
        <v>Product Category</v>
      </c>
      <c r="C21" s="82" t="str">
        <f>VLOOKUP(A21,Setup!A$4:E$14,3)</f>
        <v>Weight unit of product returned from slaughter</v>
      </c>
      <c r="D21" s="83" t="str">
        <f>VLOOKUP(A21,Setup!A$4:E$14,4)</f>
        <v>Transport  cost per weight unit</v>
      </c>
      <c r="E21" s="83" t="str">
        <f>VLOOKUP(A21,Setup!A$4:E$14,5)</f>
        <v>Slaughter cost per weight unit</v>
      </c>
      <c r="F21" s="84" t="s">
        <v>24</v>
      </c>
      <c r="G21" s="58">
        <v>0</v>
      </c>
      <c r="H21" s="92">
        <v>0</v>
      </c>
      <c r="I21" s="86">
        <v>1</v>
      </c>
      <c r="J21" s="93">
        <v>0</v>
      </c>
      <c r="K21" s="88">
        <f t="shared" si="0"/>
        <v>0</v>
      </c>
      <c r="L21" s="89"/>
      <c r="M21" s="88">
        <f t="shared" si="1"/>
        <v>0</v>
      </c>
      <c r="N21" s="90"/>
      <c r="O21" s="91">
        <f t="shared" si="2"/>
        <v>0</v>
      </c>
      <c r="P21" s="1"/>
      <c r="Q21" s="1"/>
      <c r="R21" s="1"/>
      <c r="S21" s="1"/>
      <c r="T21" s="1"/>
      <c r="U21" s="1"/>
      <c r="V21" s="1"/>
      <c r="W21" s="1"/>
    </row>
    <row r="22" spans="1:23" ht="15.75">
      <c r="A22" s="19">
        <v>1</v>
      </c>
      <c r="B22" s="81" t="str">
        <f>VLOOKUP(A22,Setup!A$4:B$13,2)</f>
        <v>Product Category</v>
      </c>
      <c r="C22" s="82" t="str">
        <f>VLOOKUP(A22,Setup!A$4:E$14,3)</f>
        <v>Weight unit of product returned from slaughter</v>
      </c>
      <c r="D22" s="83" t="str">
        <f>VLOOKUP(A22,Setup!A$4:E$14,4)</f>
        <v>Transport  cost per weight unit</v>
      </c>
      <c r="E22" s="83" t="str">
        <f>VLOOKUP(A22,Setup!A$4:E$14,5)</f>
        <v>Slaughter cost per weight unit</v>
      </c>
      <c r="F22" s="84" t="s">
        <v>24</v>
      </c>
      <c r="G22" s="58">
        <v>0</v>
      </c>
      <c r="H22" s="92">
        <v>0</v>
      </c>
      <c r="I22" s="86">
        <v>1</v>
      </c>
      <c r="J22" s="93">
        <v>0</v>
      </c>
      <c r="K22" s="88">
        <f t="shared" si="0"/>
        <v>0</v>
      </c>
      <c r="L22" s="89"/>
      <c r="M22" s="88">
        <f t="shared" si="1"/>
        <v>0</v>
      </c>
      <c r="N22" s="90"/>
      <c r="O22" s="91">
        <f t="shared" si="2"/>
        <v>0</v>
      </c>
      <c r="P22" s="1"/>
      <c r="Q22" s="1"/>
      <c r="R22" s="1"/>
      <c r="S22" s="1"/>
      <c r="T22" s="1"/>
      <c r="U22" s="1"/>
      <c r="V22" s="1"/>
      <c r="W22" s="1"/>
    </row>
    <row r="23" spans="1:23" ht="15.75">
      <c r="A23" s="19">
        <v>1</v>
      </c>
      <c r="B23" s="81" t="str">
        <f>VLOOKUP(A23,Setup!A$4:B$13,2)</f>
        <v>Product Category</v>
      </c>
      <c r="C23" s="82" t="str">
        <f>VLOOKUP(A23,Setup!A$4:E$14,3)</f>
        <v>Weight unit of product returned from slaughter</v>
      </c>
      <c r="D23" s="83" t="str">
        <f>VLOOKUP(A23,Setup!A$4:E$14,4)</f>
        <v>Transport  cost per weight unit</v>
      </c>
      <c r="E23" s="83" t="str">
        <f>VLOOKUP(A23,Setup!A$4:E$14,5)</f>
        <v>Slaughter cost per weight unit</v>
      </c>
      <c r="F23" s="84" t="s">
        <v>24</v>
      </c>
      <c r="G23" s="58">
        <v>0</v>
      </c>
      <c r="H23" s="92">
        <v>0</v>
      </c>
      <c r="I23" s="86">
        <v>1</v>
      </c>
      <c r="J23" s="93">
        <v>0</v>
      </c>
      <c r="K23" s="88">
        <f t="shared" si="0"/>
        <v>0</v>
      </c>
      <c r="L23" s="89"/>
      <c r="M23" s="88">
        <f t="shared" si="1"/>
        <v>0</v>
      </c>
      <c r="N23" s="90"/>
      <c r="O23" s="91">
        <f t="shared" si="2"/>
        <v>0</v>
      </c>
      <c r="P23" s="1"/>
      <c r="Q23" s="1"/>
      <c r="R23" s="1"/>
      <c r="S23" s="1"/>
      <c r="T23" s="1"/>
      <c r="U23" s="1"/>
      <c r="V23" s="1"/>
      <c r="W23" s="1"/>
    </row>
    <row r="24" spans="1:23" ht="15.75">
      <c r="A24" s="19">
        <v>1</v>
      </c>
      <c r="B24" s="81" t="str">
        <f>VLOOKUP(A24,Setup!A$4:B$13,2)</f>
        <v>Product Category</v>
      </c>
      <c r="C24" s="82" t="str">
        <f>VLOOKUP(A24,Setup!A$4:E$14,3)</f>
        <v>Weight unit of product returned from slaughter</v>
      </c>
      <c r="D24" s="83" t="str">
        <f>VLOOKUP(A24,Setup!A$4:E$14,4)</f>
        <v>Transport  cost per weight unit</v>
      </c>
      <c r="E24" s="83" t="str">
        <f>VLOOKUP(A24,Setup!A$4:E$14,5)</f>
        <v>Slaughter cost per weight unit</v>
      </c>
      <c r="F24" s="84" t="s">
        <v>24</v>
      </c>
      <c r="G24" s="58">
        <v>0</v>
      </c>
      <c r="H24" s="92">
        <v>0</v>
      </c>
      <c r="I24" s="86">
        <v>1</v>
      </c>
      <c r="J24" s="93">
        <v>0</v>
      </c>
      <c r="K24" s="88">
        <f t="shared" si="0"/>
        <v>0</v>
      </c>
      <c r="L24" s="89"/>
      <c r="M24" s="88">
        <f t="shared" si="1"/>
        <v>0</v>
      </c>
      <c r="N24" s="90"/>
      <c r="O24" s="91">
        <f t="shared" si="2"/>
        <v>0</v>
      </c>
      <c r="P24" s="1"/>
      <c r="Q24" s="1"/>
      <c r="R24" s="1"/>
      <c r="S24" s="1"/>
      <c r="T24" s="1"/>
      <c r="U24" s="1"/>
      <c r="V24" s="1"/>
      <c r="W24" s="1"/>
    </row>
    <row r="25" spans="1:23" ht="15.75">
      <c r="A25" s="19">
        <v>1</v>
      </c>
      <c r="B25" s="81" t="str">
        <f>VLOOKUP(A25,Setup!A$4:B$13,2)</f>
        <v>Product Category</v>
      </c>
      <c r="C25" s="82" t="str">
        <f>VLOOKUP(A25,Setup!A$4:E$14,3)</f>
        <v>Weight unit of product returned from slaughter</v>
      </c>
      <c r="D25" s="83" t="str">
        <f>VLOOKUP(A25,Setup!A$4:E$14,4)</f>
        <v>Transport  cost per weight unit</v>
      </c>
      <c r="E25" s="83" t="str">
        <f>VLOOKUP(A25,Setup!A$4:E$14,5)</f>
        <v>Slaughter cost per weight unit</v>
      </c>
      <c r="F25" s="84" t="s">
        <v>24</v>
      </c>
      <c r="G25" s="58">
        <v>0</v>
      </c>
      <c r="H25" s="92">
        <v>0</v>
      </c>
      <c r="I25" s="86">
        <v>1</v>
      </c>
      <c r="J25" s="93">
        <v>0</v>
      </c>
      <c r="K25" s="88">
        <f t="shared" si="0"/>
        <v>0</v>
      </c>
      <c r="L25" s="89"/>
      <c r="M25" s="88">
        <f t="shared" si="1"/>
        <v>0</v>
      </c>
      <c r="N25" s="90"/>
      <c r="O25" s="91">
        <f t="shared" si="2"/>
        <v>0</v>
      </c>
      <c r="P25" s="1"/>
      <c r="Q25" s="1"/>
      <c r="R25" s="1"/>
      <c r="S25" s="1"/>
      <c r="T25" s="1"/>
      <c r="U25" s="1"/>
      <c r="V25" s="1"/>
      <c r="W25" s="1"/>
    </row>
    <row r="26" spans="1:23" ht="15.75">
      <c r="A26" s="19">
        <v>1</v>
      </c>
      <c r="B26" s="81" t="str">
        <f>VLOOKUP(A26,Setup!A$4:B$13,2)</f>
        <v>Product Category</v>
      </c>
      <c r="C26" s="82" t="str">
        <f>VLOOKUP(A26,Setup!A$4:E$14,3)</f>
        <v>Weight unit of product returned from slaughter</v>
      </c>
      <c r="D26" s="83" t="str">
        <f>VLOOKUP(A26,Setup!A$4:E$14,4)</f>
        <v>Transport  cost per weight unit</v>
      </c>
      <c r="E26" s="83" t="str">
        <f>VLOOKUP(A26,Setup!A$4:E$14,5)</f>
        <v>Slaughter cost per weight unit</v>
      </c>
      <c r="F26" s="84" t="s">
        <v>24</v>
      </c>
      <c r="G26" s="58">
        <v>0</v>
      </c>
      <c r="H26" s="92">
        <v>0</v>
      </c>
      <c r="I26" s="86">
        <v>1</v>
      </c>
      <c r="J26" s="93">
        <v>0</v>
      </c>
      <c r="K26" s="88">
        <f t="shared" si="0"/>
        <v>0</v>
      </c>
      <c r="L26" s="89"/>
      <c r="M26" s="88">
        <f t="shared" si="1"/>
        <v>0</v>
      </c>
      <c r="N26" s="90"/>
      <c r="O26" s="91">
        <f t="shared" si="2"/>
        <v>0</v>
      </c>
      <c r="P26" s="1"/>
      <c r="Q26" s="1"/>
      <c r="R26" s="1"/>
      <c r="S26" s="1"/>
      <c r="T26" s="1"/>
      <c r="U26" s="1"/>
      <c r="V26" s="1"/>
      <c r="W26" s="1"/>
    </row>
    <row r="27" spans="1:23" ht="15.75">
      <c r="A27" s="19">
        <v>1</v>
      </c>
      <c r="B27" s="81" t="str">
        <f>VLOOKUP(A27,Setup!A$4:B$13,2)</f>
        <v>Product Category</v>
      </c>
      <c r="C27" s="82" t="str">
        <f>VLOOKUP(A27,Setup!A$4:E$14,3)</f>
        <v>Weight unit of product returned from slaughter</v>
      </c>
      <c r="D27" s="83" t="str">
        <f>VLOOKUP(A27,Setup!A$4:E$14,4)</f>
        <v>Transport  cost per weight unit</v>
      </c>
      <c r="E27" s="83" t="str">
        <f>VLOOKUP(A27,Setup!A$4:E$14,5)</f>
        <v>Slaughter cost per weight unit</v>
      </c>
      <c r="F27" s="84" t="s">
        <v>24</v>
      </c>
      <c r="G27" s="58">
        <v>0</v>
      </c>
      <c r="H27" s="92">
        <v>0</v>
      </c>
      <c r="I27" s="86">
        <v>1</v>
      </c>
      <c r="J27" s="93">
        <v>0</v>
      </c>
      <c r="K27" s="88">
        <f t="shared" si="0"/>
        <v>0</v>
      </c>
      <c r="L27" s="89"/>
      <c r="M27" s="88">
        <f t="shared" si="1"/>
        <v>0</v>
      </c>
      <c r="N27" s="90"/>
      <c r="O27" s="91">
        <f t="shared" si="2"/>
        <v>0</v>
      </c>
      <c r="P27" s="1"/>
      <c r="Q27" s="1"/>
      <c r="R27" s="1"/>
      <c r="S27" s="1"/>
      <c r="T27" s="1"/>
      <c r="U27" s="1"/>
      <c r="V27" s="1"/>
      <c r="W27" s="1"/>
    </row>
    <row r="28" spans="1:23" ht="15.75">
      <c r="A28" s="19">
        <v>1</v>
      </c>
      <c r="B28" s="81" t="str">
        <f>VLOOKUP(A28,Setup!A$4:B$13,2)</f>
        <v>Product Category</v>
      </c>
      <c r="C28" s="82" t="str">
        <f>VLOOKUP(A28,Setup!A$4:E$14,3)</f>
        <v>Weight unit of product returned from slaughter</v>
      </c>
      <c r="D28" s="83" t="str">
        <f>VLOOKUP(A28,Setup!A$4:E$14,4)</f>
        <v>Transport  cost per weight unit</v>
      </c>
      <c r="E28" s="83" t="str">
        <f>VLOOKUP(A28,Setup!A$4:E$14,5)</f>
        <v>Slaughter cost per weight unit</v>
      </c>
      <c r="F28" s="84" t="s">
        <v>24</v>
      </c>
      <c r="G28" s="58">
        <v>0</v>
      </c>
      <c r="H28" s="92">
        <v>0</v>
      </c>
      <c r="I28" s="86">
        <v>1</v>
      </c>
      <c r="J28" s="93">
        <v>0</v>
      </c>
      <c r="K28" s="88">
        <f t="shared" si="0"/>
        <v>0</v>
      </c>
      <c r="L28" s="89"/>
      <c r="M28" s="88">
        <f t="shared" si="1"/>
        <v>0</v>
      </c>
      <c r="N28" s="90"/>
      <c r="O28" s="91">
        <f t="shared" si="2"/>
        <v>0</v>
      </c>
      <c r="P28" s="1"/>
      <c r="Q28" s="1"/>
      <c r="R28" s="1"/>
      <c r="S28" s="1"/>
      <c r="T28" s="1"/>
      <c r="U28" s="1"/>
      <c r="V28" s="1"/>
      <c r="W28" s="1"/>
    </row>
    <row r="29" spans="1:23" ht="15.75">
      <c r="A29" s="19">
        <v>1</v>
      </c>
      <c r="B29" s="81" t="str">
        <f>VLOOKUP(A29,Setup!A$4:B$13,2)</f>
        <v>Product Category</v>
      </c>
      <c r="C29" s="82" t="str">
        <f>VLOOKUP(A29,Setup!A$4:E$14,3)</f>
        <v>Weight unit of product returned from slaughter</v>
      </c>
      <c r="D29" s="83" t="str">
        <f>VLOOKUP(A29,Setup!A$4:E$14,4)</f>
        <v>Transport  cost per weight unit</v>
      </c>
      <c r="E29" s="83" t="str">
        <f>VLOOKUP(A29,Setup!A$4:E$14,5)</f>
        <v>Slaughter cost per weight unit</v>
      </c>
      <c r="F29" s="84" t="s">
        <v>24</v>
      </c>
      <c r="G29" s="58">
        <v>0</v>
      </c>
      <c r="H29" s="92">
        <v>0</v>
      </c>
      <c r="I29" s="86">
        <v>1</v>
      </c>
      <c r="J29" s="93">
        <v>0</v>
      </c>
      <c r="K29" s="88">
        <f t="shared" si="0"/>
        <v>0</v>
      </c>
      <c r="L29" s="89"/>
      <c r="M29" s="88">
        <f t="shared" si="1"/>
        <v>0</v>
      </c>
      <c r="N29" s="90"/>
      <c r="O29" s="91">
        <f t="shared" si="2"/>
        <v>0</v>
      </c>
      <c r="P29" s="1"/>
      <c r="Q29" s="1"/>
      <c r="R29" s="1"/>
      <c r="S29" s="1"/>
      <c r="T29" s="1"/>
      <c r="U29" s="1"/>
      <c r="V29" s="1"/>
      <c r="W29" s="1"/>
    </row>
    <row r="30" spans="1:23" ht="15.75">
      <c r="A30" s="19">
        <v>1</v>
      </c>
      <c r="B30" s="81" t="str">
        <f>VLOOKUP(A30,Setup!A$4:B$13,2)</f>
        <v>Product Category</v>
      </c>
      <c r="C30" s="82" t="str">
        <f>VLOOKUP(A30,Setup!A$4:E$14,3)</f>
        <v>Weight unit of product returned from slaughter</v>
      </c>
      <c r="D30" s="83" t="str">
        <f>VLOOKUP(A30,Setup!A$4:E$14,4)</f>
        <v>Transport  cost per weight unit</v>
      </c>
      <c r="E30" s="83" t="str">
        <f>VLOOKUP(A30,Setup!A$4:E$14,5)</f>
        <v>Slaughter cost per weight unit</v>
      </c>
      <c r="F30" s="84" t="s">
        <v>24</v>
      </c>
      <c r="G30" s="58">
        <v>0</v>
      </c>
      <c r="H30" s="92">
        <v>0</v>
      </c>
      <c r="I30" s="86">
        <v>1</v>
      </c>
      <c r="J30" s="93">
        <v>0</v>
      </c>
      <c r="K30" s="88">
        <f t="shared" si="0"/>
        <v>0</v>
      </c>
      <c r="L30" s="89"/>
      <c r="M30" s="88">
        <f t="shared" si="1"/>
        <v>0</v>
      </c>
      <c r="N30" s="90"/>
      <c r="O30" s="91">
        <f t="shared" si="2"/>
        <v>0</v>
      </c>
      <c r="P30" s="1"/>
      <c r="Q30" s="1"/>
      <c r="R30" s="1"/>
      <c r="S30" s="1"/>
      <c r="T30" s="1"/>
      <c r="U30" s="1"/>
      <c r="V30" s="1"/>
      <c r="W30" s="1"/>
    </row>
    <row r="31" spans="1:23" ht="15.75">
      <c r="A31" s="19">
        <v>1</v>
      </c>
      <c r="B31" s="81" t="str">
        <f>VLOOKUP(A31,Setup!A$4:B$13,2)</f>
        <v>Product Category</v>
      </c>
      <c r="C31" s="82" t="str">
        <f>VLOOKUP(A31,Setup!A$4:E$14,3)</f>
        <v>Weight unit of product returned from slaughter</v>
      </c>
      <c r="D31" s="83" t="str">
        <f>VLOOKUP(A31,Setup!A$4:E$14,4)</f>
        <v>Transport  cost per weight unit</v>
      </c>
      <c r="E31" s="83" t="str">
        <f>VLOOKUP(A31,Setup!A$4:E$14,5)</f>
        <v>Slaughter cost per weight unit</v>
      </c>
      <c r="F31" s="84" t="s">
        <v>24</v>
      </c>
      <c r="G31" s="58">
        <v>0</v>
      </c>
      <c r="H31" s="92">
        <v>0</v>
      </c>
      <c r="I31" s="86">
        <v>1</v>
      </c>
      <c r="J31" s="93">
        <v>0</v>
      </c>
      <c r="K31" s="88">
        <f t="shared" si="0"/>
        <v>0</v>
      </c>
      <c r="L31" s="89"/>
      <c r="M31" s="88">
        <f t="shared" si="1"/>
        <v>0</v>
      </c>
      <c r="N31" s="90"/>
      <c r="O31" s="91">
        <f t="shared" si="2"/>
        <v>0</v>
      </c>
      <c r="P31" s="1"/>
      <c r="Q31" s="1"/>
      <c r="R31" s="1"/>
      <c r="S31" s="1"/>
      <c r="T31" s="1"/>
      <c r="U31" s="1"/>
      <c r="V31" s="1"/>
      <c r="W31" s="1"/>
    </row>
    <row r="32" spans="1:23" ht="15.75">
      <c r="A32" s="19">
        <v>1</v>
      </c>
      <c r="B32" s="81" t="str">
        <f>VLOOKUP(A32,Setup!A$4:B$13,2)</f>
        <v>Product Category</v>
      </c>
      <c r="C32" s="82" t="str">
        <f>VLOOKUP(A32,Setup!A$4:E$14,3)</f>
        <v>Weight unit of product returned from slaughter</v>
      </c>
      <c r="D32" s="83" t="str">
        <f>VLOOKUP(A32,Setup!A$4:E$14,4)</f>
        <v>Transport  cost per weight unit</v>
      </c>
      <c r="E32" s="83" t="str">
        <f>VLOOKUP(A32,Setup!A$4:E$14,5)</f>
        <v>Slaughter cost per weight unit</v>
      </c>
      <c r="F32" s="84" t="s">
        <v>24</v>
      </c>
      <c r="G32" s="58">
        <v>0</v>
      </c>
      <c r="H32" s="92">
        <v>0</v>
      </c>
      <c r="I32" s="86">
        <v>1</v>
      </c>
      <c r="J32" s="93">
        <v>0</v>
      </c>
      <c r="K32" s="88">
        <f t="shared" si="0"/>
        <v>0</v>
      </c>
      <c r="L32" s="89"/>
      <c r="M32" s="88">
        <f t="shared" si="1"/>
        <v>0</v>
      </c>
      <c r="N32" s="90"/>
      <c r="O32" s="91">
        <f t="shared" si="2"/>
        <v>0</v>
      </c>
      <c r="P32" s="1"/>
      <c r="Q32" s="1"/>
      <c r="R32" s="1"/>
      <c r="S32" s="1"/>
      <c r="T32" s="1"/>
      <c r="U32" s="1"/>
      <c r="V32" s="1"/>
      <c r="W32" s="1"/>
    </row>
    <row r="33" spans="1:23" ht="15.75">
      <c r="A33" s="19">
        <v>1</v>
      </c>
      <c r="B33" s="81" t="str">
        <f>VLOOKUP(A33,Setup!A$4:B$13,2)</f>
        <v>Product Category</v>
      </c>
      <c r="C33" s="82" t="str">
        <f>VLOOKUP(A33,Setup!A$4:E$14,3)</f>
        <v>Weight unit of product returned from slaughter</v>
      </c>
      <c r="D33" s="83" t="str">
        <f>VLOOKUP(A33,Setup!A$4:E$14,4)</f>
        <v>Transport  cost per weight unit</v>
      </c>
      <c r="E33" s="83" t="str">
        <f>VLOOKUP(A33,Setup!A$4:E$14,5)</f>
        <v>Slaughter cost per weight unit</v>
      </c>
      <c r="F33" s="84" t="s">
        <v>24</v>
      </c>
      <c r="G33" s="58">
        <v>0</v>
      </c>
      <c r="H33" s="92">
        <v>0</v>
      </c>
      <c r="I33" s="86">
        <v>1</v>
      </c>
      <c r="J33" s="93">
        <v>0</v>
      </c>
      <c r="K33" s="88">
        <f t="shared" si="0"/>
        <v>0</v>
      </c>
      <c r="L33" s="89"/>
      <c r="M33" s="88">
        <f t="shared" si="1"/>
        <v>0</v>
      </c>
      <c r="N33" s="90"/>
      <c r="O33" s="91">
        <f t="shared" si="2"/>
        <v>0</v>
      </c>
      <c r="P33" s="1"/>
      <c r="Q33" s="1"/>
      <c r="R33" s="1"/>
      <c r="S33" s="1"/>
      <c r="T33" s="1"/>
      <c r="U33" s="1"/>
      <c r="V33" s="1"/>
      <c r="W33" s="1"/>
    </row>
    <row r="34" spans="1:23" ht="16.5" thickBot="1">
      <c r="A34" s="19">
        <v>1</v>
      </c>
      <c r="B34" s="94" t="str">
        <f>VLOOKUP(A34,Setup!A$4:B$13,2)</f>
        <v>Product Category</v>
      </c>
      <c r="C34" s="82" t="str">
        <f>VLOOKUP(A34,Setup!A$4:E$14,3)</f>
        <v>Weight unit of product returned from slaughter</v>
      </c>
      <c r="D34" s="83" t="str">
        <f>VLOOKUP(A34,Setup!A$4:E$14,4)</f>
        <v>Transport  cost per weight unit</v>
      </c>
      <c r="E34" s="83" t="str">
        <f>VLOOKUP(A34,Setup!A$4:E$14,5)</f>
        <v>Slaughter cost per weight unit</v>
      </c>
      <c r="F34" s="84" t="s">
        <v>24</v>
      </c>
      <c r="G34" s="58">
        <v>0</v>
      </c>
      <c r="H34" s="92">
        <v>0</v>
      </c>
      <c r="I34" s="86">
        <v>1</v>
      </c>
      <c r="J34" s="93">
        <v>0</v>
      </c>
      <c r="K34" s="88">
        <f t="shared" si="0"/>
        <v>0</v>
      </c>
      <c r="L34" s="89"/>
      <c r="M34" s="88">
        <f t="shared" si="1"/>
        <v>0</v>
      </c>
      <c r="N34" s="90"/>
      <c r="O34" s="91">
        <f t="shared" si="2"/>
        <v>0</v>
      </c>
      <c r="P34" s="1"/>
      <c r="Q34" s="1"/>
      <c r="R34" s="1"/>
      <c r="S34" s="1"/>
      <c r="T34" s="1"/>
      <c r="U34" s="1"/>
      <c r="V34" s="1"/>
      <c r="W34" s="1"/>
    </row>
    <row r="35" spans="2:23" ht="15">
      <c r="B35" s="1"/>
      <c r="C35" s="1"/>
      <c r="D35" s="1"/>
      <c r="E35" s="1"/>
      <c r="F35" s="1"/>
      <c r="G35" s="1"/>
      <c r="H35" s="1"/>
      <c r="I35" s="1"/>
      <c r="J35" s="1"/>
      <c r="K35" s="1"/>
      <c r="L35" s="1"/>
      <c r="M35" s="1"/>
      <c r="N35" s="1"/>
      <c r="O35" s="23"/>
      <c r="P35" s="1"/>
      <c r="Q35" s="1"/>
      <c r="R35" s="1"/>
      <c r="S35" s="1"/>
      <c r="T35" s="1"/>
      <c r="U35" s="1"/>
      <c r="V35" s="1"/>
      <c r="W35" s="1"/>
    </row>
    <row r="36" spans="2:23" ht="15">
      <c r="B36" s="1"/>
      <c r="C36" s="1"/>
      <c r="D36" s="1"/>
      <c r="E36" s="1"/>
      <c r="F36" s="1"/>
      <c r="G36" s="1"/>
      <c r="H36" s="1"/>
      <c r="I36" s="1"/>
      <c r="J36" s="1"/>
      <c r="K36" s="1"/>
      <c r="L36" s="1"/>
      <c r="M36" s="1"/>
      <c r="N36" s="1"/>
      <c r="O36" s="23"/>
      <c r="P36" s="1"/>
      <c r="Q36" s="1"/>
      <c r="R36" s="1"/>
      <c r="S36" s="1"/>
      <c r="T36" s="1"/>
      <c r="U36" s="1"/>
      <c r="V36" s="1"/>
      <c r="W36" s="1"/>
    </row>
    <row r="37" spans="2:23" ht="15">
      <c r="B37" s="1"/>
      <c r="C37" s="1"/>
      <c r="D37" s="1"/>
      <c r="E37" s="1"/>
      <c r="F37" s="1"/>
      <c r="G37" s="1"/>
      <c r="H37" s="1"/>
      <c r="I37" s="1"/>
      <c r="J37" s="1"/>
      <c r="K37" s="1"/>
      <c r="L37" s="1"/>
      <c r="M37" s="1"/>
      <c r="N37" s="1"/>
      <c r="O37" s="23"/>
      <c r="P37" s="1"/>
      <c r="Q37" s="1"/>
      <c r="R37" s="1"/>
      <c r="S37" s="1"/>
      <c r="T37" s="1"/>
      <c r="U37" s="1"/>
      <c r="V37" s="1"/>
      <c r="W37" s="1"/>
    </row>
    <row r="38" spans="2:23" ht="15">
      <c r="B38" s="1"/>
      <c r="C38" s="1"/>
      <c r="D38" s="1"/>
      <c r="E38" s="1"/>
      <c r="F38" s="1"/>
      <c r="G38" s="1"/>
      <c r="H38" s="1"/>
      <c r="I38" s="1"/>
      <c r="J38" s="1"/>
      <c r="K38" s="1"/>
      <c r="L38" s="1"/>
      <c r="M38" s="1"/>
      <c r="N38" s="1"/>
      <c r="O38" s="23"/>
      <c r="P38" s="1"/>
      <c r="Q38" s="1"/>
      <c r="R38" s="1"/>
      <c r="S38" s="1"/>
      <c r="T38" s="1"/>
      <c r="U38" s="1"/>
      <c r="V38" s="1"/>
      <c r="W38" s="1"/>
    </row>
    <row r="39" spans="2:23" ht="15">
      <c r="B39" s="1"/>
      <c r="C39" s="1"/>
      <c r="D39" s="1"/>
      <c r="E39" s="1"/>
      <c r="F39" s="1"/>
      <c r="G39" s="1"/>
      <c r="H39" s="1"/>
      <c r="I39" s="1"/>
      <c r="J39" s="1"/>
      <c r="K39" s="1"/>
      <c r="L39" s="1"/>
      <c r="M39" s="1"/>
      <c r="N39" s="1"/>
      <c r="O39" s="23"/>
      <c r="P39" s="1"/>
      <c r="Q39" s="1"/>
      <c r="R39" s="1"/>
      <c r="S39" s="1"/>
      <c r="T39" s="1"/>
      <c r="U39" s="1"/>
      <c r="V39" s="1"/>
      <c r="W39" s="1"/>
    </row>
    <row r="40" spans="2:23" ht="15">
      <c r="B40" s="1"/>
      <c r="C40" s="1"/>
      <c r="D40" s="1"/>
      <c r="E40" s="1"/>
      <c r="F40" s="1"/>
      <c r="G40" s="1"/>
      <c r="H40" s="1"/>
      <c r="I40" s="1"/>
      <c r="J40" s="1"/>
      <c r="K40" s="1"/>
      <c r="L40" s="1"/>
      <c r="M40" s="1"/>
      <c r="N40" s="1"/>
      <c r="O40" s="23"/>
      <c r="P40" s="1"/>
      <c r="Q40" s="1"/>
      <c r="R40" s="1"/>
      <c r="S40" s="1"/>
      <c r="T40" s="1"/>
      <c r="U40" s="1"/>
      <c r="V40" s="1"/>
      <c r="W40" s="1"/>
    </row>
    <row r="41" spans="2:23" ht="15">
      <c r="B41" s="1"/>
      <c r="C41" s="1"/>
      <c r="D41" s="1"/>
      <c r="E41" s="1"/>
      <c r="F41" s="1"/>
      <c r="G41" s="1"/>
      <c r="H41" s="1"/>
      <c r="I41" s="1"/>
      <c r="J41" s="1"/>
      <c r="K41" s="1"/>
      <c r="L41" s="1"/>
      <c r="M41" s="1"/>
      <c r="N41" s="1"/>
      <c r="O41" s="23"/>
      <c r="P41" s="1"/>
      <c r="Q41" s="1"/>
      <c r="R41" s="1"/>
      <c r="S41" s="1"/>
      <c r="T41" s="1"/>
      <c r="U41" s="1"/>
      <c r="V41" s="1"/>
      <c r="W41" s="1"/>
    </row>
    <row r="42" spans="2:23" ht="15">
      <c r="B42" s="1"/>
      <c r="C42" s="1"/>
      <c r="D42" s="1"/>
      <c r="E42" s="1"/>
      <c r="F42" s="1"/>
      <c r="G42" s="1"/>
      <c r="H42" s="1"/>
      <c r="I42" s="1"/>
      <c r="J42" s="1"/>
      <c r="K42" s="1"/>
      <c r="L42" s="1"/>
      <c r="M42" s="1"/>
      <c r="N42" s="1"/>
      <c r="O42" s="23"/>
      <c r="P42" s="1"/>
      <c r="Q42" s="1"/>
      <c r="R42" s="1"/>
      <c r="S42" s="1"/>
      <c r="T42" s="1"/>
      <c r="U42" s="1"/>
      <c r="V42" s="1"/>
      <c r="W42" s="1"/>
    </row>
    <row r="43" spans="2:23" ht="15">
      <c r="B43" s="1"/>
      <c r="C43" s="1"/>
      <c r="D43" s="1"/>
      <c r="E43" s="1"/>
      <c r="F43" s="1"/>
      <c r="G43" s="1"/>
      <c r="H43" s="1"/>
      <c r="I43" s="1"/>
      <c r="J43" s="1"/>
      <c r="K43" s="1"/>
      <c r="L43" s="1"/>
      <c r="M43" s="1"/>
      <c r="N43" s="1"/>
      <c r="O43" s="23"/>
      <c r="P43" s="1"/>
      <c r="Q43" s="1"/>
      <c r="R43" s="1"/>
      <c r="S43" s="1"/>
      <c r="T43" s="1"/>
      <c r="U43" s="1"/>
      <c r="V43" s="1"/>
      <c r="W43" s="1"/>
    </row>
    <row r="44" spans="2:23" ht="15">
      <c r="B44" s="1"/>
      <c r="C44" s="1"/>
      <c r="D44" s="1"/>
      <c r="E44" s="1"/>
      <c r="F44" s="1"/>
      <c r="G44" s="1"/>
      <c r="H44" s="1"/>
      <c r="I44" s="1"/>
      <c r="J44" s="1"/>
      <c r="K44" s="1"/>
      <c r="L44" s="1"/>
      <c r="M44" s="1"/>
      <c r="N44" s="1"/>
      <c r="O44" s="23"/>
      <c r="P44" s="1"/>
      <c r="Q44" s="1"/>
      <c r="R44" s="1"/>
      <c r="S44" s="1"/>
      <c r="T44" s="1"/>
      <c r="U44" s="1"/>
      <c r="V44" s="1"/>
      <c r="W44" s="1"/>
    </row>
    <row r="45" spans="2:23" ht="15">
      <c r="B45" s="1"/>
      <c r="C45" s="1"/>
      <c r="D45" s="1"/>
      <c r="E45" s="1"/>
      <c r="F45" s="1"/>
      <c r="G45" s="1"/>
      <c r="H45" s="1"/>
      <c r="I45" s="1"/>
      <c r="J45" s="1"/>
      <c r="K45" s="1"/>
      <c r="L45" s="1"/>
      <c r="M45" s="1"/>
      <c r="N45" s="1"/>
      <c r="O45" s="23"/>
      <c r="P45" s="1"/>
      <c r="Q45" s="1"/>
      <c r="R45" s="1"/>
      <c r="S45" s="1"/>
      <c r="T45" s="1"/>
      <c r="U45" s="1"/>
      <c r="V45" s="1"/>
      <c r="W45" s="1"/>
    </row>
    <row r="46" spans="2:23" ht="15">
      <c r="B46" s="1"/>
      <c r="C46" s="1"/>
      <c r="D46" s="1"/>
      <c r="E46" s="1"/>
      <c r="F46" s="1"/>
      <c r="G46" s="1"/>
      <c r="H46" s="1"/>
      <c r="I46" s="1"/>
      <c r="J46" s="1"/>
      <c r="K46" s="1"/>
      <c r="L46" s="1"/>
      <c r="M46" s="1"/>
      <c r="N46" s="1"/>
      <c r="O46" s="23"/>
      <c r="P46" s="1"/>
      <c r="Q46" s="1"/>
      <c r="R46" s="1"/>
      <c r="S46" s="1"/>
      <c r="T46" s="1"/>
      <c r="U46" s="1"/>
      <c r="V46" s="1"/>
      <c r="W46" s="1"/>
    </row>
    <row r="47" spans="2:23" ht="15">
      <c r="B47" s="1"/>
      <c r="C47" s="1"/>
      <c r="D47" s="1"/>
      <c r="E47" s="1"/>
      <c r="F47" s="1"/>
      <c r="G47" s="1"/>
      <c r="H47" s="1"/>
      <c r="I47" s="1"/>
      <c r="J47" s="1"/>
      <c r="K47" s="1"/>
      <c r="L47" s="1"/>
      <c r="M47" s="1"/>
      <c r="N47" s="1"/>
      <c r="O47" s="23"/>
      <c r="P47" s="1"/>
      <c r="Q47" s="1"/>
      <c r="R47" s="1"/>
      <c r="S47" s="1"/>
      <c r="T47" s="1"/>
      <c r="U47" s="1"/>
      <c r="V47" s="1"/>
      <c r="W47" s="1"/>
    </row>
    <row r="48" spans="2:23" ht="15">
      <c r="B48" s="1"/>
      <c r="C48" s="1"/>
      <c r="D48" s="1"/>
      <c r="E48" s="1"/>
      <c r="F48" s="1"/>
      <c r="G48" s="1"/>
      <c r="H48" s="1"/>
      <c r="I48" s="1"/>
      <c r="J48" s="1"/>
      <c r="K48" s="1"/>
      <c r="L48" s="1"/>
      <c r="M48" s="1"/>
      <c r="N48" s="1"/>
      <c r="O48" s="23"/>
      <c r="P48" s="1"/>
      <c r="Q48" s="1"/>
      <c r="R48" s="1"/>
      <c r="S48" s="1"/>
      <c r="T48" s="1"/>
      <c r="U48" s="1"/>
      <c r="V48" s="1"/>
      <c r="W48" s="1"/>
    </row>
    <row r="49" spans="2:23" ht="15">
      <c r="B49" s="1"/>
      <c r="C49" s="1"/>
      <c r="D49" s="1"/>
      <c r="E49" s="1"/>
      <c r="F49" s="1"/>
      <c r="G49" s="1"/>
      <c r="H49" s="1"/>
      <c r="I49" s="1"/>
      <c r="J49" s="1"/>
      <c r="K49" s="1"/>
      <c r="L49" s="1"/>
      <c r="M49" s="1"/>
      <c r="N49" s="1"/>
      <c r="O49" s="23"/>
      <c r="P49" s="1"/>
      <c r="Q49" s="1"/>
      <c r="R49" s="1"/>
      <c r="S49" s="1"/>
      <c r="T49" s="1"/>
      <c r="U49" s="1"/>
      <c r="V49" s="1"/>
      <c r="W49" s="1"/>
    </row>
    <row r="50" spans="2:23" ht="15">
      <c r="B50" s="1"/>
      <c r="C50" s="1"/>
      <c r="D50" s="1"/>
      <c r="E50" s="1"/>
      <c r="F50" s="1"/>
      <c r="G50" s="1"/>
      <c r="H50" s="1"/>
      <c r="I50" s="1"/>
      <c r="J50" s="1"/>
      <c r="K50" s="1"/>
      <c r="L50" s="1"/>
      <c r="M50" s="1"/>
      <c r="N50" s="1"/>
      <c r="O50" s="23"/>
      <c r="P50" s="1"/>
      <c r="Q50" s="1"/>
      <c r="R50" s="1"/>
      <c r="S50" s="1"/>
      <c r="T50" s="1"/>
      <c r="U50" s="1"/>
      <c r="V50" s="1"/>
      <c r="W50" s="1"/>
    </row>
    <row r="51" spans="2:23" ht="15">
      <c r="B51" s="1"/>
      <c r="C51" s="1"/>
      <c r="D51" s="1"/>
      <c r="E51" s="1"/>
      <c r="F51" s="1"/>
      <c r="G51" s="1"/>
      <c r="H51" s="1"/>
      <c r="I51" s="1"/>
      <c r="J51" s="1"/>
      <c r="K51" s="1"/>
      <c r="L51" s="1"/>
      <c r="M51" s="1"/>
      <c r="N51" s="1"/>
      <c r="O51" s="23"/>
      <c r="P51" s="1"/>
      <c r="Q51" s="1"/>
      <c r="R51" s="1"/>
      <c r="S51" s="1"/>
      <c r="T51" s="1"/>
      <c r="U51" s="1"/>
      <c r="V51" s="1"/>
      <c r="W51" s="1"/>
    </row>
    <row r="52" spans="2:23" ht="15">
      <c r="B52" s="1"/>
      <c r="C52" s="1"/>
      <c r="D52" s="1"/>
      <c r="E52" s="1"/>
      <c r="F52" s="1"/>
      <c r="G52" s="1"/>
      <c r="H52" s="1"/>
      <c r="I52" s="1"/>
      <c r="J52" s="1"/>
      <c r="K52" s="1"/>
      <c r="L52" s="1"/>
      <c r="M52" s="1"/>
      <c r="N52" s="1"/>
      <c r="O52" s="23"/>
      <c r="P52" s="1"/>
      <c r="Q52" s="1"/>
      <c r="R52" s="1"/>
      <c r="S52" s="1"/>
      <c r="T52" s="1"/>
      <c r="U52" s="1"/>
      <c r="V52" s="1"/>
      <c r="W52" s="1"/>
    </row>
    <row r="53" spans="2:23" ht="15">
      <c r="B53" s="1"/>
      <c r="C53" s="1"/>
      <c r="D53" s="1"/>
      <c r="E53" s="1"/>
      <c r="F53" s="1"/>
      <c r="G53" s="1"/>
      <c r="H53" s="1"/>
      <c r="I53" s="1"/>
      <c r="J53" s="1"/>
      <c r="K53" s="1"/>
      <c r="L53" s="1"/>
      <c r="M53" s="1"/>
      <c r="N53" s="1"/>
      <c r="O53" s="23"/>
      <c r="P53" s="1"/>
      <c r="Q53" s="1"/>
      <c r="R53" s="1"/>
      <c r="S53" s="1"/>
      <c r="T53" s="1"/>
      <c r="U53" s="1"/>
      <c r="V53" s="1"/>
      <c r="W53" s="1"/>
    </row>
    <row r="54" spans="2:23" ht="15">
      <c r="B54" s="1"/>
      <c r="C54" s="1"/>
      <c r="D54" s="1"/>
      <c r="E54" s="1"/>
      <c r="F54" s="1"/>
      <c r="G54" s="1"/>
      <c r="H54" s="1"/>
      <c r="I54" s="1"/>
      <c r="J54" s="1"/>
      <c r="K54" s="1"/>
      <c r="L54" s="1"/>
      <c r="M54" s="1"/>
      <c r="N54" s="1"/>
      <c r="O54" s="23"/>
      <c r="P54" s="1"/>
      <c r="Q54" s="1"/>
      <c r="R54" s="1"/>
      <c r="S54" s="1"/>
      <c r="T54" s="1"/>
      <c r="U54" s="1"/>
      <c r="V54" s="1"/>
      <c r="W54" s="1"/>
    </row>
    <row r="55" spans="2:23" ht="15">
      <c r="B55" s="1"/>
      <c r="C55" s="1"/>
      <c r="D55" s="1"/>
      <c r="E55" s="1"/>
      <c r="F55" s="1"/>
      <c r="G55" s="1"/>
      <c r="H55" s="1"/>
      <c r="I55" s="1"/>
      <c r="J55" s="1"/>
      <c r="K55" s="1"/>
      <c r="L55" s="1"/>
      <c r="M55" s="1"/>
      <c r="N55" s="1"/>
      <c r="O55" s="23"/>
      <c r="P55" s="1"/>
      <c r="Q55" s="1"/>
      <c r="R55" s="1"/>
      <c r="S55" s="1"/>
      <c r="T55" s="1"/>
      <c r="U55" s="1"/>
      <c r="V55" s="1"/>
      <c r="W55" s="1"/>
    </row>
    <row r="56" spans="2:23" ht="15">
      <c r="B56" s="1"/>
      <c r="C56" s="1"/>
      <c r="D56" s="1"/>
      <c r="E56" s="1"/>
      <c r="F56" s="1"/>
      <c r="G56" s="1"/>
      <c r="H56" s="1"/>
      <c r="I56" s="1"/>
      <c r="J56" s="1"/>
      <c r="K56" s="1"/>
      <c r="L56" s="1"/>
      <c r="M56" s="1"/>
      <c r="N56" s="1"/>
      <c r="O56" s="23"/>
      <c r="P56" s="1"/>
      <c r="Q56" s="1"/>
      <c r="R56" s="1"/>
      <c r="S56" s="1"/>
      <c r="T56" s="1"/>
      <c r="U56" s="1"/>
      <c r="V56" s="1"/>
      <c r="W56" s="1"/>
    </row>
    <row r="57" spans="2:23" ht="15">
      <c r="B57" s="1"/>
      <c r="C57" s="1"/>
      <c r="D57" s="1"/>
      <c r="E57" s="1"/>
      <c r="F57" s="1"/>
      <c r="G57" s="1"/>
      <c r="H57" s="1"/>
      <c r="I57" s="1"/>
      <c r="J57" s="1"/>
      <c r="K57" s="1"/>
      <c r="L57" s="1"/>
      <c r="M57" s="1"/>
      <c r="N57" s="1"/>
      <c r="O57" s="23"/>
      <c r="P57" s="1"/>
      <c r="Q57" s="1"/>
      <c r="R57" s="1"/>
      <c r="S57" s="1"/>
      <c r="T57" s="1"/>
      <c r="U57" s="1"/>
      <c r="V57" s="1"/>
      <c r="W57" s="1"/>
    </row>
    <row r="58" spans="2:23" ht="15">
      <c r="B58" s="1"/>
      <c r="C58" s="1"/>
      <c r="D58" s="1"/>
      <c r="E58" s="1"/>
      <c r="F58" s="1"/>
      <c r="G58" s="1"/>
      <c r="H58" s="1"/>
      <c r="I58" s="1"/>
      <c r="J58" s="1"/>
      <c r="K58" s="1"/>
      <c r="L58" s="1"/>
      <c r="M58" s="1"/>
      <c r="N58" s="1"/>
      <c r="O58" s="23"/>
      <c r="P58" s="1"/>
      <c r="Q58" s="1"/>
      <c r="R58" s="1"/>
      <c r="S58" s="1"/>
      <c r="T58" s="1"/>
      <c r="U58" s="1"/>
      <c r="V58" s="1"/>
      <c r="W58" s="1"/>
    </row>
    <row r="59" spans="2:23" ht="15">
      <c r="B59" s="1"/>
      <c r="C59" s="1"/>
      <c r="D59" s="1"/>
      <c r="E59" s="1"/>
      <c r="F59" s="1"/>
      <c r="G59" s="1"/>
      <c r="H59" s="1"/>
      <c r="I59" s="1"/>
      <c r="J59" s="1"/>
      <c r="K59" s="1"/>
      <c r="L59" s="1"/>
      <c r="M59" s="1"/>
      <c r="N59" s="1"/>
      <c r="O59" s="23"/>
      <c r="P59" s="1"/>
      <c r="Q59" s="1"/>
      <c r="R59" s="1"/>
      <c r="S59" s="1"/>
      <c r="T59" s="1"/>
      <c r="U59" s="1"/>
      <c r="V59" s="1"/>
      <c r="W59" s="1"/>
    </row>
    <row r="60" spans="2:23" ht="15">
      <c r="B60" s="1"/>
      <c r="C60" s="1"/>
      <c r="D60" s="1"/>
      <c r="E60" s="1"/>
      <c r="F60" s="1"/>
      <c r="G60" s="1"/>
      <c r="H60" s="1"/>
      <c r="I60" s="1"/>
      <c r="J60" s="1"/>
      <c r="K60" s="1"/>
      <c r="L60" s="1"/>
      <c r="M60" s="1"/>
      <c r="N60" s="1"/>
      <c r="O60" s="23"/>
      <c r="P60" s="1"/>
      <c r="Q60" s="1"/>
      <c r="R60" s="1"/>
      <c r="S60" s="1"/>
      <c r="T60" s="1"/>
      <c r="U60" s="1"/>
      <c r="V60" s="1"/>
      <c r="W60" s="1"/>
    </row>
    <row r="61" spans="2:23" ht="15">
      <c r="B61" s="1"/>
      <c r="C61" s="1"/>
      <c r="D61" s="1"/>
      <c r="E61" s="1"/>
      <c r="F61" s="1"/>
      <c r="G61" s="1"/>
      <c r="H61" s="1"/>
      <c r="I61" s="1"/>
      <c r="J61" s="1"/>
      <c r="K61" s="1"/>
      <c r="L61" s="1"/>
      <c r="M61" s="1"/>
      <c r="N61" s="1"/>
      <c r="O61" s="23"/>
      <c r="P61" s="1"/>
      <c r="Q61" s="1"/>
      <c r="R61" s="1"/>
      <c r="S61" s="1"/>
      <c r="T61" s="1"/>
      <c r="U61" s="1"/>
      <c r="V61" s="1"/>
      <c r="W61" s="1"/>
    </row>
    <row r="62" spans="2:23" ht="15">
      <c r="B62" s="1"/>
      <c r="C62" s="1"/>
      <c r="D62" s="1"/>
      <c r="E62" s="1"/>
      <c r="F62" s="1"/>
      <c r="G62" s="1"/>
      <c r="H62" s="1"/>
      <c r="I62" s="1"/>
      <c r="J62" s="1"/>
      <c r="K62" s="1"/>
      <c r="L62" s="1"/>
      <c r="M62" s="1"/>
      <c r="N62" s="1"/>
      <c r="O62" s="23"/>
      <c r="P62" s="1"/>
      <c r="Q62" s="1"/>
      <c r="R62" s="1"/>
      <c r="S62" s="1"/>
      <c r="T62" s="1"/>
      <c r="U62" s="1"/>
      <c r="V62" s="1"/>
      <c r="W62" s="1"/>
    </row>
    <row r="63" spans="2:23" ht="15">
      <c r="B63" s="1"/>
      <c r="C63" s="1"/>
      <c r="D63" s="1"/>
      <c r="E63" s="1"/>
      <c r="F63" s="1"/>
      <c r="G63" s="1"/>
      <c r="H63" s="1"/>
      <c r="I63" s="1"/>
      <c r="J63" s="1"/>
      <c r="K63" s="1"/>
      <c r="L63" s="1"/>
      <c r="M63" s="1"/>
      <c r="N63" s="1"/>
      <c r="O63" s="23"/>
      <c r="P63" s="1"/>
      <c r="Q63" s="1"/>
      <c r="R63" s="1"/>
      <c r="S63" s="1"/>
      <c r="T63" s="1"/>
      <c r="U63" s="1"/>
      <c r="V63" s="1"/>
      <c r="W63" s="1"/>
    </row>
    <row r="64" spans="2:23" ht="15">
      <c r="B64" s="1"/>
      <c r="C64" s="1"/>
      <c r="D64" s="1"/>
      <c r="E64" s="1"/>
      <c r="F64" s="1"/>
      <c r="G64" s="1"/>
      <c r="H64" s="1"/>
      <c r="I64" s="1"/>
      <c r="J64" s="1"/>
      <c r="K64" s="1"/>
      <c r="L64" s="1"/>
      <c r="M64" s="1"/>
      <c r="N64" s="1"/>
      <c r="O64" s="23"/>
      <c r="P64" s="1"/>
      <c r="Q64" s="1"/>
      <c r="R64" s="1"/>
      <c r="S64" s="1"/>
      <c r="T64" s="1"/>
      <c r="U64" s="1"/>
      <c r="V64" s="1"/>
      <c r="W64" s="1"/>
    </row>
    <row r="65" spans="2:23" ht="15">
      <c r="B65" s="1"/>
      <c r="C65" s="1"/>
      <c r="D65" s="1"/>
      <c r="E65" s="1"/>
      <c r="F65" s="1"/>
      <c r="G65" s="1"/>
      <c r="H65" s="1"/>
      <c r="I65" s="1"/>
      <c r="J65" s="1"/>
      <c r="K65" s="1"/>
      <c r="L65" s="1"/>
      <c r="M65" s="1"/>
      <c r="N65" s="1"/>
      <c r="O65" s="23"/>
      <c r="P65" s="1"/>
      <c r="Q65" s="1"/>
      <c r="R65" s="1"/>
      <c r="S65" s="1"/>
      <c r="T65" s="1"/>
      <c r="U65" s="1"/>
      <c r="V65" s="1"/>
      <c r="W65" s="1"/>
    </row>
    <row r="66" spans="2:23" ht="15">
      <c r="B66" s="1"/>
      <c r="C66" s="1"/>
      <c r="D66" s="1"/>
      <c r="E66" s="1"/>
      <c r="F66" s="1"/>
      <c r="G66" s="1"/>
      <c r="H66" s="1"/>
      <c r="I66" s="1"/>
      <c r="J66" s="1"/>
      <c r="K66" s="1"/>
      <c r="L66" s="1"/>
      <c r="M66" s="1"/>
      <c r="N66" s="1"/>
      <c r="O66" s="23"/>
      <c r="P66" s="1"/>
      <c r="Q66" s="1"/>
      <c r="R66" s="1"/>
      <c r="S66" s="1"/>
      <c r="T66" s="1"/>
      <c r="U66" s="1"/>
      <c r="V66" s="1"/>
      <c r="W66" s="1"/>
    </row>
    <row r="67" spans="2:23" ht="15">
      <c r="B67" s="1"/>
      <c r="C67" s="1"/>
      <c r="D67" s="1"/>
      <c r="E67" s="1"/>
      <c r="F67" s="1"/>
      <c r="G67" s="1"/>
      <c r="H67" s="1"/>
      <c r="I67" s="1"/>
      <c r="J67" s="1"/>
      <c r="K67" s="1"/>
      <c r="L67" s="1"/>
      <c r="M67" s="1"/>
      <c r="N67" s="1"/>
      <c r="O67" s="23"/>
      <c r="P67" s="1"/>
      <c r="Q67" s="1"/>
      <c r="R67" s="1"/>
      <c r="S67" s="1"/>
      <c r="T67" s="1"/>
      <c r="U67" s="1"/>
      <c r="V67" s="1"/>
      <c r="W67" s="1"/>
    </row>
    <row r="68" spans="2:23" ht="15">
      <c r="B68" s="1"/>
      <c r="C68" s="1"/>
      <c r="D68" s="1"/>
      <c r="E68" s="1"/>
      <c r="F68" s="1"/>
      <c r="G68" s="1"/>
      <c r="H68" s="1"/>
      <c r="I68" s="1"/>
      <c r="J68" s="1"/>
      <c r="K68" s="1"/>
      <c r="L68" s="1"/>
      <c r="M68" s="1"/>
      <c r="N68" s="1"/>
      <c r="O68" s="23"/>
      <c r="P68" s="1"/>
      <c r="Q68" s="1"/>
      <c r="R68" s="1"/>
      <c r="S68" s="1"/>
      <c r="T68" s="1"/>
      <c r="U68" s="1"/>
      <c r="V68" s="1"/>
      <c r="W68" s="1"/>
    </row>
    <row r="69" spans="2:23" ht="15">
      <c r="B69" s="1"/>
      <c r="C69" s="1"/>
      <c r="D69" s="1"/>
      <c r="E69" s="1"/>
      <c r="F69" s="1"/>
      <c r="G69" s="1"/>
      <c r="H69" s="1"/>
      <c r="I69" s="1"/>
      <c r="J69" s="1"/>
      <c r="K69" s="1"/>
      <c r="L69" s="1"/>
      <c r="M69" s="1"/>
      <c r="N69" s="1"/>
      <c r="O69" s="23"/>
      <c r="P69" s="1"/>
      <c r="Q69" s="1"/>
      <c r="R69" s="1"/>
      <c r="S69" s="1"/>
      <c r="T69" s="1"/>
      <c r="U69" s="1"/>
      <c r="V69" s="1"/>
      <c r="W69" s="1"/>
    </row>
    <row r="70" spans="2:23" ht="15">
      <c r="B70" s="1"/>
      <c r="C70" s="1"/>
      <c r="D70" s="1"/>
      <c r="E70" s="1"/>
      <c r="F70" s="1"/>
      <c r="G70" s="1"/>
      <c r="H70" s="1"/>
      <c r="I70" s="1"/>
      <c r="J70" s="1"/>
      <c r="K70" s="1"/>
      <c r="L70" s="1"/>
      <c r="M70" s="1"/>
      <c r="N70" s="1"/>
      <c r="O70" s="23"/>
      <c r="P70" s="1"/>
      <c r="Q70" s="1"/>
      <c r="R70" s="1"/>
      <c r="S70" s="1"/>
      <c r="T70" s="1"/>
      <c r="U70" s="1"/>
      <c r="V70" s="1"/>
      <c r="W70" s="1"/>
    </row>
    <row r="71" spans="2:23" ht="15">
      <c r="B71" s="1"/>
      <c r="C71" s="1"/>
      <c r="D71" s="1"/>
      <c r="E71" s="1"/>
      <c r="F71" s="1"/>
      <c r="G71" s="1"/>
      <c r="H71" s="1"/>
      <c r="I71" s="1"/>
      <c r="J71" s="1"/>
      <c r="K71" s="1"/>
      <c r="L71" s="1"/>
      <c r="M71" s="1"/>
      <c r="N71" s="1"/>
      <c r="O71" s="23"/>
      <c r="P71" s="1"/>
      <c r="Q71" s="1"/>
      <c r="R71" s="1"/>
      <c r="S71" s="1"/>
      <c r="T71" s="1"/>
      <c r="U71" s="1"/>
      <c r="V71" s="1"/>
      <c r="W71" s="1"/>
    </row>
    <row r="72" spans="2:23" ht="15">
      <c r="B72" s="1"/>
      <c r="C72" s="1"/>
      <c r="D72" s="1"/>
      <c r="E72" s="1"/>
      <c r="F72" s="1"/>
      <c r="G72" s="1"/>
      <c r="H72" s="1"/>
      <c r="I72" s="1"/>
      <c r="J72" s="1"/>
      <c r="K72" s="1"/>
      <c r="L72" s="1"/>
      <c r="M72" s="1"/>
      <c r="N72" s="1"/>
      <c r="O72" s="23"/>
      <c r="P72" s="1"/>
      <c r="Q72" s="1"/>
      <c r="R72" s="1"/>
      <c r="S72" s="1"/>
      <c r="T72" s="1"/>
      <c r="U72" s="1"/>
      <c r="V72" s="1"/>
      <c r="W72" s="1"/>
    </row>
    <row r="73" spans="2:23" ht="15">
      <c r="B73" s="1"/>
      <c r="C73" s="1"/>
      <c r="D73" s="1"/>
      <c r="E73" s="1"/>
      <c r="F73" s="1"/>
      <c r="G73" s="1"/>
      <c r="H73" s="1"/>
      <c r="I73" s="1"/>
      <c r="J73" s="1"/>
      <c r="K73" s="1"/>
      <c r="L73" s="1"/>
      <c r="M73" s="1"/>
      <c r="N73" s="1"/>
      <c r="O73" s="23"/>
      <c r="P73" s="1"/>
      <c r="Q73" s="1"/>
      <c r="R73" s="1"/>
      <c r="S73" s="1"/>
      <c r="T73" s="1"/>
      <c r="U73" s="1"/>
      <c r="V73" s="1"/>
      <c r="W73" s="1"/>
    </row>
    <row r="74" spans="2:23" ht="15">
      <c r="B74" s="1"/>
      <c r="C74" s="1"/>
      <c r="D74" s="1"/>
      <c r="E74" s="1"/>
      <c r="F74" s="1"/>
      <c r="G74" s="1"/>
      <c r="H74" s="1"/>
      <c r="I74" s="1"/>
      <c r="J74" s="1"/>
      <c r="K74" s="1"/>
      <c r="L74" s="1"/>
      <c r="M74" s="1"/>
      <c r="N74" s="1"/>
      <c r="O74" s="23"/>
      <c r="P74" s="1"/>
      <c r="Q74" s="1"/>
      <c r="R74" s="1"/>
      <c r="S74" s="1"/>
      <c r="T74" s="1"/>
      <c r="U74" s="1"/>
      <c r="V74" s="1"/>
      <c r="W74" s="1"/>
    </row>
    <row r="75" spans="2:23" ht="15">
      <c r="B75" s="1"/>
      <c r="C75" s="1"/>
      <c r="D75" s="1"/>
      <c r="E75" s="1"/>
      <c r="F75" s="1"/>
      <c r="G75" s="1"/>
      <c r="H75" s="1"/>
      <c r="I75" s="1"/>
      <c r="J75" s="1"/>
      <c r="K75" s="1"/>
      <c r="L75" s="1"/>
      <c r="M75" s="1"/>
      <c r="N75" s="1"/>
      <c r="O75" s="23"/>
      <c r="P75" s="1"/>
      <c r="Q75" s="1"/>
      <c r="R75" s="1"/>
      <c r="S75" s="1"/>
      <c r="T75" s="1"/>
      <c r="U75" s="1"/>
      <c r="V75" s="1"/>
      <c r="W75" s="1"/>
    </row>
    <row r="76" spans="2:23" ht="15">
      <c r="B76" s="1"/>
      <c r="C76" s="1"/>
      <c r="D76" s="1"/>
      <c r="E76" s="1"/>
      <c r="F76" s="1"/>
      <c r="G76" s="1"/>
      <c r="H76" s="1"/>
      <c r="I76" s="1"/>
      <c r="J76" s="1"/>
      <c r="K76" s="1"/>
      <c r="L76" s="1"/>
      <c r="M76" s="1"/>
      <c r="N76" s="1"/>
      <c r="O76" s="23"/>
      <c r="P76" s="1"/>
      <c r="Q76" s="1"/>
      <c r="R76" s="1"/>
      <c r="S76" s="1"/>
      <c r="T76" s="1"/>
      <c r="U76" s="1"/>
      <c r="V76" s="1"/>
      <c r="W76" s="1"/>
    </row>
    <row r="77" spans="2:23" ht="15">
      <c r="B77" s="1"/>
      <c r="C77" s="1"/>
      <c r="D77" s="1"/>
      <c r="E77" s="1"/>
      <c r="F77" s="1"/>
      <c r="G77" s="1"/>
      <c r="H77" s="1"/>
      <c r="I77" s="1"/>
      <c r="J77" s="1"/>
      <c r="K77" s="1"/>
      <c r="L77" s="1"/>
      <c r="M77" s="1"/>
      <c r="N77" s="1"/>
      <c r="O77" s="23"/>
      <c r="P77" s="1"/>
      <c r="Q77" s="1"/>
      <c r="R77" s="1"/>
      <c r="S77" s="1"/>
      <c r="T77" s="1"/>
      <c r="U77" s="1"/>
      <c r="V77" s="1"/>
      <c r="W77" s="1"/>
    </row>
    <row r="78" spans="2:23" ht="15">
      <c r="B78" s="1"/>
      <c r="C78" s="1"/>
      <c r="D78" s="1"/>
      <c r="E78" s="1"/>
      <c r="F78" s="1"/>
      <c r="G78" s="1"/>
      <c r="H78" s="1"/>
      <c r="I78" s="1"/>
      <c r="J78" s="1"/>
      <c r="K78" s="1"/>
      <c r="L78" s="1"/>
      <c r="M78" s="1"/>
      <c r="N78" s="1"/>
      <c r="O78" s="23"/>
      <c r="P78" s="1"/>
      <c r="Q78" s="1"/>
      <c r="R78" s="1"/>
      <c r="S78" s="1"/>
      <c r="T78" s="1"/>
      <c r="U78" s="1"/>
      <c r="V78" s="1"/>
      <c r="W78" s="1"/>
    </row>
    <row r="79" spans="2:23" ht="15">
      <c r="B79" s="1"/>
      <c r="C79" s="1"/>
      <c r="D79" s="1"/>
      <c r="E79" s="1"/>
      <c r="F79" s="1"/>
      <c r="G79" s="1"/>
      <c r="H79" s="1"/>
      <c r="I79" s="1"/>
      <c r="J79" s="1"/>
      <c r="K79" s="1"/>
      <c r="L79" s="1"/>
      <c r="M79" s="1"/>
      <c r="N79" s="1"/>
      <c r="O79" s="23"/>
      <c r="P79" s="1"/>
      <c r="Q79" s="1"/>
      <c r="R79" s="1"/>
      <c r="S79" s="1"/>
      <c r="T79" s="1"/>
      <c r="U79" s="1"/>
      <c r="V79" s="1"/>
      <c r="W79" s="1"/>
    </row>
    <row r="80" spans="2:23" ht="15">
      <c r="B80" s="1"/>
      <c r="C80" s="1"/>
      <c r="D80" s="1"/>
      <c r="E80" s="1"/>
      <c r="F80" s="1"/>
      <c r="G80" s="1"/>
      <c r="H80" s="1"/>
      <c r="I80" s="1"/>
      <c r="J80" s="1"/>
      <c r="K80" s="1"/>
      <c r="L80" s="1"/>
      <c r="M80" s="1"/>
      <c r="N80" s="1"/>
      <c r="O80" s="23"/>
      <c r="P80" s="1"/>
      <c r="Q80" s="1"/>
      <c r="R80" s="1"/>
      <c r="S80" s="1"/>
      <c r="T80" s="1"/>
      <c r="U80" s="1"/>
      <c r="V80" s="1"/>
      <c r="W80" s="1"/>
    </row>
    <row r="81" spans="2:23" ht="15">
      <c r="B81" s="1"/>
      <c r="C81" s="1"/>
      <c r="D81" s="1"/>
      <c r="E81" s="1"/>
      <c r="F81" s="1"/>
      <c r="G81" s="1"/>
      <c r="H81" s="1"/>
      <c r="I81" s="1"/>
      <c r="J81" s="1"/>
      <c r="K81" s="1"/>
      <c r="L81" s="1"/>
      <c r="M81" s="1"/>
      <c r="N81" s="1"/>
      <c r="O81" s="23"/>
      <c r="P81" s="1"/>
      <c r="Q81" s="1"/>
      <c r="R81" s="1"/>
      <c r="S81" s="1"/>
      <c r="T81" s="1"/>
      <c r="U81" s="1"/>
      <c r="V81" s="1"/>
      <c r="W81" s="1"/>
    </row>
    <row r="82" spans="2:23" ht="15">
      <c r="B82" s="1"/>
      <c r="C82" s="1"/>
      <c r="D82" s="1"/>
      <c r="E82" s="1"/>
      <c r="F82" s="1"/>
      <c r="G82" s="1"/>
      <c r="H82" s="1"/>
      <c r="I82" s="1"/>
      <c r="J82" s="1"/>
      <c r="K82" s="1"/>
      <c r="L82" s="1"/>
      <c r="M82" s="1"/>
      <c r="N82" s="1"/>
      <c r="O82" s="23"/>
      <c r="P82" s="1"/>
      <c r="Q82" s="1"/>
      <c r="R82" s="1"/>
      <c r="S82" s="1"/>
      <c r="T82" s="1"/>
      <c r="U82" s="1"/>
      <c r="V82" s="1"/>
      <c r="W82" s="1"/>
    </row>
    <row r="83" spans="2:23" ht="15">
      <c r="B83" s="1"/>
      <c r="C83" s="1"/>
      <c r="D83" s="1"/>
      <c r="E83" s="1"/>
      <c r="F83" s="1"/>
      <c r="G83" s="1"/>
      <c r="H83" s="1"/>
      <c r="I83" s="1"/>
      <c r="J83" s="1"/>
      <c r="K83" s="1"/>
      <c r="L83" s="1"/>
      <c r="M83" s="1"/>
      <c r="N83" s="1"/>
      <c r="O83" s="23"/>
      <c r="P83" s="1"/>
      <c r="Q83" s="1"/>
      <c r="R83" s="1"/>
      <c r="S83" s="1"/>
      <c r="T83" s="1"/>
      <c r="U83" s="1"/>
      <c r="V83" s="1"/>
      <c r="W83" s="1"/>
    </row>
    <row r="84" spans="2:23" ht="15">
      <c r="B84" s="1"/>
      <c r="C84" s="1"/>
      <c r="D84" s="1"/>
      <c r="E84" s="1"/>
      <c r="F84" s="1"/>
      <c r="G84" s="1"/>
      <c r="H84" s="1"/>
      <c r="I84" s="1"/>
      <c r="J84" s="1"/>
      <c r="K84" s="1"/>
      <c r="L84" s="1"/>
      <c r="M84" s="1"/>
      <c r="N84" s="1"/>
      <c r="O84" s="23"/>
      <c r="P84" s="1"/>
      <c r="Q84" s="1"/>
      <c r="R84" s="1"/>
      <c r="S84" s="1"/>
      <c r="T84" s="1"/>
      <c r="U84" s="1"/>
      <c r="V84" s="1"/>
      <c r="W84" s="1"/>
    </row>
    <row r="85" spans="2:23" ht="15">
      <c r="B85" s="1"/>
      <c r="C85" s="1"/>
      <c r="D85" s="1"/>
      <c r="E85" s="1"/>
      <c r="F85" s="1"/>
      <c r="G85" s="1"/>
      <c r="H85" s="1"/>
      <c r="I85" s="1"/>
      <c r="J85" s="1"/>
      <c r="K85" s="1"/>
      <c r="L85" s="1"/>
      <c r="M85" s="1"/>
      <c r="N85" s="1"/>
      <c r="O85" s="23"/>
      <c r="P85" s="1"/>
      <c r="Q85" s="1"/>
      <c r="R85" s="1"/>
      <c r="S85" s="1"/>
      <c r="T85" s="1"/>
      <c r="U85" s="1"/>
      <c r="V85" s="1"/>
      <c r="W85" s="1"/>
    </row>
    <row r="86" spans="2:23" ht="15">
      <c r="B86" s="1"/>
      <c r="C86" s="1"/>
      <c r="D86" s="1"/>
      <c r="E86" s="1"/>
      <c r="F86" s="1"/>
      <c r="G86" s="1"/>
      <c r="H86" s="1"/>
      <c r="I86" s="1"/>
      <c r="J86" s="1"/>
      <c r="K86" s="1"/>
      <c r="L86" s="1"/>
      <c r="M86" s="1"/>
      <c r="N86" s="1"/>
      <c r="O86" s="23"/>
      <c r="P86" s="1"/>
      <c r="Q86" s="1"/>
      <c r="R86" s="1"/>
      <c r="S86" s="1"/>
      <c r="T86" s="1"/>
      <c r="U86" s="1"/>
      <c r="V86" s="1"/>
      <c r="W86" s="1"/>
    </row>
    <row r="87" spans="2:23" ht="15">
      <c r="B87" s="1"/>
      <c r="C87" s="1"/>
      <c r="D87" s="1"/>
      <c r="E87" s="1"/>
      <c r="F87" s="1"/>
      <c r="G87" s="1"/>
      <c r="H87" s="1"/>
      <c r="I87" s="1"/>
      <c r="J87" s="1"/>
      <c r="K87" s="1"/>
      <c r="L87" s="1"/>
      <c r="M87" s="1"/>
      <c r="N87" s="1"/>
      <c r="O87" s="23"/>
      <c r="P87" s="1"/>
      <c r="Q87" s="1"/>
      <c r="R87" s="1"/>
      <c r="S87" s="1"/>
      <c r="T87" s="1"/>
      <c r="U87" s="1"/>
      <c r="V87" s="1"/>
      <c r="W87" s="1"/>
    </row>
    <row r="88" spans="2:23" ht="15">
      <c r="B88" s="1"/>
      <c r="C88" s="1"/>
      <c r="D88" s="1"/>
      <c r="E88" s="1"/>
      <c r="F88" s="1"/>
      <c r="G88" s="1"/>
      <c r="H88" s="1"/>
      <c r="I88" s="1"/>
      <c r="J88" s="1"/>
      <c r="K88" s="1"/>
      <c r="L88" s="1"/>
      <c r="M88" s="1"/>
      <c r="N88" s="1"/>
      <c r="O88" s="23"/>
      <c r="P88" s="1"/>
      <c r="Q88" s="1"/>
      <c r="R88" s="1"/>
      <c r="S88" s="1"/>
      <c r="T88" s="1"/>
      <c r="U88" s="1"/>
      <c r="V88" s="1"/>
      <c r="W88" s="1"/>
    </row>
    <row r="89" spans="2:23" ht="15">
      <c r="B89" s="1"/>
      <c r="C89" s="1"/>
      <c r="D89" s="1"/>
      <c r="E89" s="1"/>
      <c r="F89" s="1"/>
      <c r="G89" s="1"/>
      <c r="H89" s="1"/>
      <c r="I89" s="1"/>
      <c r="J89" s="1"/>
      <c r="K89" s="1"/>
      <c r="L89" s="1"/>
      <c r="M89" s="1"/>
      <c r="N89" s="1"/>
      <c r="O89" s="23"/>
      <c r="P89" s="1"/>
      <c r="Q89" s="1"/>
      <c r="R89" s="1"/>
      <c r="S89" s="1"/>
      <c r="T89" s="1"/>
      <c r="U89" s="1"/>
      <c r="V89" s="1"/>
      <c r="W89" s="1"/>
    </row>
    <row r="90" spans="2:23" ht="15">
      <c r="B90" s="1"/>
      <c r="C90" s="1"/>
      <c r="D90" s="1"/>
      <c r="E90" s="1"/>
      <c r="F90" s="1"/>
      <c r="G90" s="1"/>
      <c r="H90" s="1"/>
      <c r="I90" s="1"/>
      <c r="J90" s="1"/>
      <c r="K90" s="1"/>
      <c r="L90" s="1"/>
      <c r="M90" s="1"/>
      <c r="N90" s="1"/>
      <c r="O90" s="23"/>
      <c r="P90" s="1"/>
      <c r="Q90" s="1"/>
      <c r="R90" s="1"/>
      <c r="S90" s="1"/>
      <c r="T90" s="1"/>
      <c r="U90" s="1"/>
      <c r="V90" s="1"/>
      <c r="W90" s="1"/>
    </row>
    <row r="91" spans="2:23" ht="15">
      <c r="B91" s="1"/>
      <c r="C91" s="1"/>
      <c r="D91" s="1"/>
      <c r="E91" s="1"/>
      <c r="F91" s="1"/>
      <c r="G91" s="1"/>
      <c r="H91" s="1"/>
      <c r="I91" s="1"/>
      <c r="J91" s="1"/>
      <c r="K91" s="1"/>
      <c r="L91" s="1"/>
      <c r="M91" s="1"/>
      <c r="N91" s="1"/>
      <c r="O91" s="23"/>
      <c r="P91" s="1"/>
      <c r="Q91" s="1"/>
      <c r="R91" s="1"/>
      <c r="S91" s="1"/>
      <c r="T91" s="1"/>
      <c r="U91" s="1"/>
      <c r="V91" s="1"/>
      <c r="W91" s="1"/>
    </row>
    <row r="92" spans="2:23" ht="15">
      <c r="B92" s="1"/>
      <c r="C92" s="1"/>
      <c r="D92" s="1"/>
      <c r="E92" s="1"/>
      <c r="F92" s="1"/>
      <c r="G92" s="1"/>
      <c r="H92" s="1"/>
      <c r="I92" s="1"/>
      <c r="J92" s="1"/>
      <c r="K92" s="1"/>
      <c r="L92" s="1"/>
      <c r="M92" s="1"/>
      <c r="N92" s="1"/>
      <c r="O92" s="23"/>
      <c r="P92" s="1"/>
      <c r="Q92" s="1"/>
      <c r="R92" s="1"/>
      <c r="S92" s="1"/>
      <c r="T92" s="1"/>
      <c r="U92" s="1"/>
      <c r="V92" s="1"/>
      <c r="W92" s="1"/>
    </row>
    <row r="93" spans="2:23" ht="15">
      <c r="B93" s="1"/>
      <c r="C93" s="1"/>
      <c r="D93" s="1"/>
      <c r="E93" s="1"/>
      <c r="F93" s="1"/>
      <c r="G93" s="1"/>
      <c r="H93" s="1"/>
      <c r="I93" s="1"/>
      <c r="J93" s="1"/>
      <c r="K93" s="1"/>
      <c r="L93" s="1"/>
      <c r="M93" s="1"/>
      <c r="N93" s="1"/>
      <c r="O93" s="23"/>
      <c r="P93" s="1"/>
      <c r="Q93" s="1"/>
      <c r="R93" s="1"/>
      <c r="S93" s="1"/>
      <c r="T93" s="1"/>
      <c r="U93" s="1"/>
      <c r="V93" s="1"/>
      <c r="W93" s="1"/>
    </row>
    <row r="94" spans="2:23" ht="15">
      <c r="B94" s="1"/>
      <c r="C94" s="1"/>
      <c r="D94" s="1"/>
      <c r="E94" s="1"/>
      <c r="F94" s="1"/>
      <c r="G94" s="1"/>
      <c r="H94" s="1"/>
      <c r="I94" s="1"/>
      <c r="J94" s="1"/>
      <c r="K94" s="1"/>
      <c r="L94" s="1"/>
      <c r="M94" s="1"/>
      <c r="N94" s="1"/>
      <c r="O94" s="23"/>
      <c r="P94" s="1"/>
      <c r="Q94" s="1"/>
      <c r="R94" s="1"/>
      <c r="S94" s="1"/>
      <c r="T94" s="1"/>
      <c r="U94" s="1"/>
      <c r="V94" s="1"/>
      <c r="W94" s="1"/>
    </row>
    <row r="95" spans="2:23" ht="15">
      <c r="B95" s="1"/>
      <c r="C95" s="1"/>
      <c r="D95" s="1"/>
      <c r="E95" s="1"/>
      <c r="F95" s="1"/>
      <c r="G95" s="1"/>
      <c r="H95" s="1"/>
      <c r="I95" s="1"/>
      <c r="J95" s="1"/>
      <c r="K95" s="1"/>
      <c r="L95" s="1"/>
      <c r="M95" s="1"/>
      <c r="N95" s="1"/>
      <c r="O95" s="23"/>
      <c r="P95" s="1"/>
      <c r="Q95" s="1"/>
      <c r="R95" s="1"/>
      <c r="S95" s="1"/>
      <c r="T95" s="1"/>
      <c r="U95" s="1"/>
      <c r="V95" s="1"/>
      <c r="W95" s="1"/>
    </row>
    <row r="96" spans="2:23" ht="15">
      <c r="B96" s="1"/>
      <c r="C96" s="1"/>
      <c r="D96" s="1"/>
      <c r="E96" s="1"/>
      <c r="F96" s="1"/>
      <c r="G96" s="1"/>
      <c r="H96" s="1"/>
      <c r="I96" s="1"/>
      <c r="J96" s="1"/>
      <c r="K96" s="1"/>
      <c r="L96" s="1"/>
      <c r="M96" s="1"/>
      <c r="N96" s="1"/>
      <c r="O96" s="23"/>
      <c r="P96" s="1"/>
      <c r="Q96" s="1"/>
      <c r="R96" s="1"/>
      <c r="S96" s="1"/>
      <c r="T96" s="1"/>
      <c r="U96" s="1"/>
      <c r="V96" s="1"/>
      <c r="W96" s="1"/>
    </row>
    <row r="97" spans="2:23" ht="15">
      <c r="B97" s="1"/>
      <c r="C97" s="1"/>
      <c r="D97" s="1"/>
      <c r="E97" s="1"/>
      <c r="F97" s="1"/>
      <c r="G97" s="1"/>
      <c r="H97" s="1"/>
      <c r="I97" s="1"/>
      <c r="J97" s="1"/>
      <c r="K97" s="1"/>
      <c r="L97" s="1"/>
      <c r="M97" s="1"/>
      <c r="N97" s="1"/>
      <c r="O97" s="23"/>
      <c r="P97" s="1"/>
      <c r="Q97" s="1"/>
      <c r="R97" s="1"/>
      <c r="S97" s="1"/>
      <c r="T97" s="1"/>
      <c r="U97" s="1"/>
      <c r="V97" s="1"/>
      <c r="W97" s="1"/>
    </row>
    <row r="98" spans="2:23" ht="15">
      <c r="B98" s="1"/>
      <c r="C98" s="1"/>
      <c r="D98" s="1"/>
      <c r="E98" s="1"/>
      <c r="F98" s="1"/>
      <c r="G98" s="1"/>
      <c r="H98" s="1"/>
      <c r="I98" s="1"/>
      <c r="J98" s="1"/>
      <c r="K98" s="1"/>
      <c r="L98" s="1"/>
      <c r="M98" s="1"/>
      <c r="N98" s="1"/>
      <c r="O98" s="23"/>
      <c r="P98" s="1"/>
      <c r="Q98" s="1"/>
      <c r="R98" s="1"/>
      <c r="S98" s="1"/>
      <c r="T98" s="1"/>
      <c r="U98" s="1"/>
      <c r="V98" s="1"/>
      <c r="W98" s="1"/>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Braden Kemp</dc:creator>
  <cp:keywords/>
  <dc:description/>
  <cp:lastModifiedBy>Bauman, Jamie (OMAFRA)</cp:lastModifiedBy>
  <dcterms:created xsi:type="dcterms:W3CDTF">2011-06-29T15:16:09Z</dcterms:created>
  <dcterms:modified xsi:type="dcterms:W3CDTF">2015-12-02T19:44:13Z</dcterms:modified>
  <cp:category/>
  <cp:version/>
  <cp:contentType/>
  <cp:contentStatus/>
</cp:coreProperties>
</file>